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comments3.xml" ContentType="application/vnd.openxmlformats-officedocument.spreadsheetml.comments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vmlDrawing3.vml" ContentType="application/vnd.openxmlformats-officedocument.vmlDrawing"/>
  <Override PartName="/xl/drawings/vmlDrawing1.vml" ContentType="application/vnd.openxmlformats-officedocument.vmlDrawing"/>
  <Override PartName="/xl/drawings/vmlDrawing2.vml" ContentType="application/vnd.openxmlformats-officedocument.vmlDrawing"/>
  <Override PartName="/xl/drawings/drawing2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comments2.xml" ContentType="application/vnd.openxmlformats-officedocument.spreadsheetml.comment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Inspection" sheetId="1" state="visible" r:id="rId3"/>
    <sheet name="Rules" sheetId="2" state="visible" r:id="rId4"/>
    <sheet name="Shade &amp; width" sheetId="3" state="visible" r:id="rId5"/>
  </sheets>
  <definedNames>
    <definedName function="false" hidden="false" localSheetId="0" name="_xlnm.Print_Area" vbProcedure="false">Inspection!$A$1:$L$20</definedName>
    <definedName function="false" hidden="true" localSheetId="0" name="_xlnm._FilterDatabase" vbProcedure="false">Inspection!$A$5:$L$13</definedName>
    <definedName function="false" hidden="false" localSheetId="1" name="_xlnm.Print_Area" vbProcedure="false">Rules!$A$1:$C$15</definedName>
    <definedName function="false" hidden="false" localSheetId="2" name="_xlnm.Print_Area" vbProcedure="false">'Shade &amp; width'!$A$1:$J$12</definedName>
    <definedName function="false" hidden="true" localSheetId="2" name="_xlnm._FilterDatabase" vbProcedure="false">'Shade &amp; width'!$A$4:$J$12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F18" authorId="0">
      <text>
        <r>
          <rPr>
            <sz val="10"/>
            <rFont val="Arial"/>
            <family val="2"/>
          </rPr>
          <t xml:space="preserve">AQL-style yard-weighting: each roll's points/100 yd² is weighted by its yards inspected, so a large roll's quality counts proportionally more than a short one. = SUMPRODUCT(points,yards)/SUM(yards).</t>
        </r>
      </text>
    </comment>
  </commentList>
</comments>
</file>

<file path=xl/comments2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13" authorId="0">
      <text>
        <r>
          <rPr>
            <sz val="10"/>
            <rFont val="Arial"/>
            <family val="2"/>
          </rPr>
          <t xml:space="preserve">SINGLE SOURCE OF TRUTH. Buyer-agreed AQL acceptance limit. Every Verdict on the Inspection sheet references this cell (Rules!$B$13). Change it here and all roll verdicts + the lot verdict recompute. Ref standard: E&amp;V-QCS-04.</t>
        </r>
      </text>
    </comment>
  </commentList>
</comments>
</file>

<file path=xl/comments3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I5" authorId="0">
      <text>
        <r>
          <rPr>
            <sz val="10"/>
            <rFont val="Arial"/>
            <family val="2"/>
          </rPr>
          <t xml:space="preserve">Shade-band tolerance: rolls graded against the approved lab-dip standard. 'Standard' = within grey-scale 4-5. 'Light' or 'Dark' = a visible cast that must be batched separately in cutting — flagged 'review'. Assumption: one approved standard per colourway for this lot.</t>
        </r>
      </text>
    </comment>
  </commentList>
</comments>
</file>

<file path=xl/sharedStrings.xml><?xml version="1.0" encoding="utf-8"?>
<sst xmlns="http://schemas.openxmlformats.org/spreadsheetml/2006/main" count="95" uniqueCount="80">
  <si>
    <t xml:space="preserve">ELLSWORTH &amp; VANE</t>
  </si>
  <si>
    <t xml:space="preserve">Fabric 4-Point Inspection  ·  Shirtmakers · Est. 1911</t>
  </si>
  <si>
    <t xml:space="preserve">Lot 24-POP-0417  ·  PO EV-11820  ·  Mill: Northbrook Weaving Co.</t>
  </si>
  <si>
    <t xml:space="preserve">Inspection date:</t>
  </si>
  <si>
    <t xml:space="preserve">Roll ID</t>
  </si>
  <si>
    <t xml:space="preserve">Style / Quality</t>
  </si>
  <si>
    <t xml:space="preserve">Colour</t>
  </si>
  <si>
    <t xml:space="preserve">Yards
Inspected</t>
  </si>
  <si>
    <t xml:space="preserve">Width
(in)</t>
  </si>
  <si>
    <t xml:space="preserve">Defects 1pt
(&lt;3")</t>
  </si>
  <si>
    <t xml:space="preserve">Defects 2pt
(3–6")</t>
  </si>
  <si>
    <t xml:space="preserve">Defects 3pt
(6–9")</t>
  </si>
  <si>
    <t xml:space="preserve">Defects 4pt
(&gt;9" / holes)</t>
  </si>
  <si>
    <t xml:space="preserve">Total
Points</t>
  </si>
  <si>
    <t xml:space="preserve">Points per
100 yd²</t>
  </si>
  <si>
    <t xml:space="preserve">Verdict</t>
  </si>
  <si>
    <t xml:space="preserve">EV-01</t>
  </si>
  <si>
    <t xml:space="preserve">2-ply poplin 120s</t>
  </si>
  <si>
    <t xml:space="preserve">Optic White</t>
  </si>
  <si>
    <t xml:space="preserve">EV-02</t>
  </si>
  <si>
    <t xml:space="preserve">2-ply poplin 100s</t>
  </si>
  <si>
    <t xml:space="preserve">Ecru</t>
  </si>
  <si>
    <t xml:space="preserve">EV-03</t>
  </si>
  <si>
    <t xml:space="preserve">Royal Oxford</t>
  </si>
  <si>
    <t xml:space="preserve">Sky Blue</t>
  </si>
  <si>
    <t xml:space="preserve">EV-04</t>
  </si>
  <si>
    <t xml:space="preserve">End-on-end poplin</t>
  </si>
  <si>
    <t xml:space="preserve">French Navy</t>
  </si>
  <si>
    <t xml:space="preserve">EV-05</t>
  </si>
  <si>
    <t xml:space="preserve">2-ply poplin 140s</t>
  </si>
  <si>
    <t xml:space="preserve">Silver Grey</t>
  </si>
  <si>
    <t xml:space="preserve">EV-06</t>
  </si>
  <si>
    <t xml:space="preserve">Fine poplin 80s</t>
  </si>
  <si>
    <t xml:space="preserve">Wine Stripe</t>
  </si>
  <si>
    <t xml:space="preserve">EV-07</t>
  </si>
  <si>
    <t xml:space="preserve">Twill poplin</t>
  </si>
  <si>
    <t xml:space="preserve">Pale Rose</t>
  </si>
  <si>
    <t xml:space="preserve">EV-08</t>
  </si>
  <si>
    <t xml:space="preserve">Lawn Blue</t>
  </si>
  <si>
    <t xml:space="preserve">LOT SUMMARY</t>
  </si>
  <si>
    <t xml:space="preserve">Weighted point-yards  = SUMPRODUCT(Points/100 × Yards)</t>
  </si>
  <si>
    <t xml:space="preserve">Total yards inspected  = SUM(Yards)</t>
  </si>
  <si>
    <t xml:space="preserve">Weighted-average Points / 100 yd²  (by yards)</t>
  </si>
  <si>
    <t xml:space="preserve">FAIL rolls  = COUNTIF(Verdict,"FAIL")</t>
  </si>
  <si>
    <t xml:space="preserve">LOT VERDICT</t>
  </si>
  <si>
    <t xml:space="preserve">ELLSWORTH &amp; VANE  ·  4-Point Fabric Grading Rulebook</t>
  </si>
  <si>
    <t xml:space="preserve">The four-point system — points assigned per defect by length; the lot is scored per 100 square yards.</t>
  </si>
  <si>
    <t xml:space="preserve">Defect size / classification</t>
  </si>
  <si>
    <t xml:space="preserve">Points</t>
  </si>
  <si>
    <t xml:space="preserve">Basis / note</t>
  </si>
  <si>
    <t xml:space="preserve">Defect up to 3 inches (&lt;3")</t>
  </si>
  <si>
    <t xml:space="preserve">Minor slub / knot / short flaw</t>
  </si>
  <si>
    <t xml:space="preserve">Defect over 3 up to 6 inches</t>
  </si>
  <si>
    <t xml:space="preserve">Weaving / warp fault</t>
  </si>
  <si>
    <t xml:space="preserve">Defect over 6 up to 9 inches</t>
  </si>
  <si>
    <t xml:space="preserve">Extended fault</t>
  </si>
  <si>
    <t xml:space="preserve">Defect over 9 inches (&gt;9")</t>
  </si>
  <si>
    <t xml:space="preserve">Major continuous fault</t>
  </si>
  <si>
    <t xml:space="preserve">Holes / openings (any size)</t>
  </si>
  <si>
    <t xml:space="preserve">Always graded 4 points</t>
  </si>
  <si>
    <t xml:space="preserve">Maximum per linear yard</t>
  </si>
  <si>
    <t xml:space="preserve">No single yard may exceed 4 points</t>
  </si>
  <si>
    <t xml:space="preserve">ACCEPTANCE CRITERION</t>
  </si>
  <si>
    <t xml:space="preserve">Accept threshold (points / 100 yd²)</t>
  </si>
  <si>
    <t xml:space="preserve">≤ 40 pts/100 yd² accepts the roll</t>
  </si>
  <si>
    <t xml:space="preserve">Reference standard E&amp;V-QCS-04 (four-point piece-goods grading). Points/100 yd² = (Total points × 3600) ÷ (Fabric width in inches × Yards inspected).</t>
  </si>
  <si>
    <t xml:space="preserve">ELLSWORTH &amp; VANE  ·  Shade &amp; Width Control</t>
  </si>
  <si>
    <t xml:space="preserve">Per-roll width measurement (start/mid/end) and shade-band control. Avg Width feeds the Inspection sheet.</t>
  </si>
  <si>
    <t xml:space="preserve">Start
Width</t>
  </si>
  <si>
    <t xml:space="preserve">Mid
Width</t>
  </si>
  <si>
    <t xml:space="preserve">End
Width</t>
  </si>
  <si>
    <t xml:space="preserve">Avg
Width</t>
  </si>
  <si>
    <t xml:space="preserve">Nominal
Width</t>
  </si>
  <si>
    <t xml:space="preserve">Tolerance
(±)</t>
  </si>
  <si>
    <t xml:space="preserve">Width
Flag</t>
  </si>
  <si>
    <t xml:space="preserve">Shade Band</t>
  </si>
  <si>
    <t xml:space="preserve">Shade
Flag</t>
  </si>
  <si>
    <t xml:space="preserve">Standard</t>
  </si>
  <si>
    <t xml:space="preserve">Dark</t>
  </si>
  <si>
    <t xml:space="preserve">Light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</si>
</sst>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\-mmm\-yyyy"/>
    <numFmt numFmtId="166" formatCode="0"/>
    <numFmt numFmtId="167" formatCode="0.0\&quot;"/>
    <numFmt numFmtId="168" formatCode="0.0"/>
  </numFmts>
  <fonts count="2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1C2B45"/>
      <name val="Cambria"/>
      <family val="0"/>
      <charset val="1"/>
    </font>
    <font>
      <i val="true"/>
      <sz val="11"/>
      <color rgb="FF7A2E2E"/>
      <name val="Cambria"/>
      <family val="0"/>
      <charset val="1"/>
    </font>
    <font>
      <sz val="9"/>
      <color rgb="FF6B655C"/>
      <name val="Calibri"/>
      <family val="0"/>
      <charset val="1"/>
    </font>
    <font>
      <b val="true"/>
      <sz val="9"/>
      <color rgb="FF2A2622"/>
      <name val="Calibri"/>
      <family val="0"/>
      <charset val="1"/>
    </font>
    <font>
      <sz val="9"/>
      <color rgb="FF2A2622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0"/>
      <color rgb="FF1C2B45"/>
      <name val="Calibri"/>
      <family val="0"/>
      <charset val="1"/>
    </font>
    <font>
      <b val="true"/>
      <sz val="10"/>
      <color rgb="FF2A2622"/>
      <name val="Calibri"/>
      <family val="0"/>
      <charset val="1"/>
    </font>
    <font>
      <b val="true"/>
      <sz val="10"/>
      <name val="Calibri"/>
      <family val="0"/>
      <charset val="1"/>
    </font>
    <font>
      <b val="true"/>
      <sz val="11"/>
      <color rgb="FFFFFFFF"/>
      <name val="Cambria"/>
      <family val="0"/>
      <charset val="1"/>
    </font>
    <font>
      <sz val="10"/>
      <color rgb="FF2A2622"/>
      <name val="Calibri"/>
      <family val="0"/>
      <charset val="1"/>
    </font>
    <font>
      <b val="true"/>
      <sz val="11"/>
      <color rgb="FF7A2E2E"/>
      <name val="Cambria"/>
      <family val="0"/>
      <charset val="1"/>
    </font>
    <font>
      <sz val="10"/>
      <name val="Arial"/>
      <family val="2"/>
    </font>
    <font>
      <b val="true"/>
      <sz val="15"/>
      <color rgb="FF1C2B45"/>
      <name val="Cambria"/>
      <family val="0"/>
      <charset val="1"/>
    </font>
    <font>
      <i val="true"/>
      <sz val="10"/>
      <color rgb="FF7A2E2E"/>
      <name val="Cambria"/>
      <family val="0"/>
      <charset val="1"/>
    </font>
    <font>
      <b val="true"/>
      <sz val="10"/>
      <color rgb="FF7A2E2E"/>
      <name val="Calibri"/>
      <family val="0"/>
      <charset val="1"/>
    </font>
    <font>
      <b val="true"/>
      <sz val="12"/>
      <color rgb="FF1C2B45"/>
      <name val="Calibri"/>
      <family val="0"/>
      <charset val="1"/>
    </font>
    <font>
      <i val="true"/>
      <sz val="9"/>
      <color rgb="FF6B655C"/>
      <name val="Calibri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7A2E2E"/>
        <bgColor rgb="FF993366"/>
      </patternFill>
    </fill>
    <fill>
      <patternFill patternType="solid">
        <fgColor rgb="FF1C2B45"/>
        <bgColor rgb="FF2A2622"/>
      </patternFill>
    </fill>
    <fill>
      <patternFill patternType="solid">
        <fgColor rgb="FFFFFFFF"/>
        <bgColor rgb="FFFBF5E9"/>
      </patternFill>
    </fill>
    <fill>
      <patternFill patternType="solid">
        <fgColor rgb="FFFBF5E9"/>
        <bgColor rgb="FFF3EEE3"/>
      </patternFill>
    </fill>
    <fill>
      <patternFill patternType="solid">
        <fgColor rgb="FFF3EEE3"/>
        <bgColor rgb="FFFBF5E9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9BFA9"/>
      </left>
      <right style="thin">
        <color rgb="FFC9BFA9"/>
      </right>
      <top style="thin">
        <color rgb="FFC9BFA9"/>
      </top>
      <bottom style="thin">
        <color rgb="FFC9BFA9"/>
      </bottom>
      <diagonal/>
    </border>
    <border diagonalUp="false" diagonalDown="false">
      <left style="medium">
        <color rgb="FF7A2E2E"/>
      </left>
      <right style="medium">
        <color rgb="FF7A2E2E"/>
      </right>
      <top style="medium">
        <color rgb="FF7A2E2E"/>
      </top>
      <bottom style="medium">
        <color rgb="FF7A2E2E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0" fillId="5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4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0" fillId="6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8" fontId="14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19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4" fillId="6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19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6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6" fontId="20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5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1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1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7">
    <dxf>
      <fill>
        <patternFill patternType="solid">
          <fgColor rgb="FF1C2B45"/>
          <bgColor rgb="FF000000"/>
        </patternFill>
      </fill>
    </dxf>
    <dxf>
      <fill>
        <patternFill patternType="solid">
          <fgColor rgb="FFF3EEE3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BF5E9"/>
          <bgColor rgb="FF000000"/>
        </patternFill>
      </fill>
    </dxf>
    <dxf>
      <fill>
        <patternFill patternType="solid">
          <fgColor rgb="FF2A2622"/>
          <bgColor rgb="FF000000"/>
        </patternFill>
      </fill>
    </dxf>
    <dxf>
      <fill>
        <patternFill patternType="solid">
          <fgColor rgb="FFDCEBDD"/>
          <bgColor rgb="FF000000"/>
        </patternFill>
      </fill>
    </dxf>
    <dxf>
      <fill>
        <patternFill patternType="solid">
          <fgColor rgb="FFF2D9D6"/>
          <bgColor rgb="FF000000"/>
        </patternFill>
      </fill>
    </dxf>
    <dxf>
      <fill>
        <patternFill patternType="solid">
          <fgColor rgb="FF2F7D4F"/>
          <bgColor rgb="FF000000"/>
        </patternFill>
      </fill>
    </dxf>
    <dxf>
      <fill>
        <patternFill patternType="solid">
          <fgColor rgb="FFB23A3A"/>
          <bgColor rgb="FF000000"/>
        </patternFill>
      </fill>
    </dxf>
    <dxf>
      <font>
        <name val="Calibri"/>
        <charset val="1"/>
        <family val="0"/>
        <b val="1"/>
        <color rgb="FF2F7D4F"/>
      </font>
      <fill>
        <patternFill>
          <bgColor rgb="FFDCEBDD"/>
        </patternFill>
      </fill>
    </dxf>
    <dxf>
      <font>
        <name val="Calibri"/>
        <charset val="1"/>
        <family val="0"/>
        <b val="1"/>
        <color rgb="FFB23A3A"/>
      </font>
      <fill>
        <patternFill>
          <bgColor rgb="FFF2D9D6"/>
        </patternFill>
      </fill>
    </dxf>
    <dxf>
      <fill>
        <patternFill patternType="solid">
          <fgColor rgb="FFF6E7C8"/>
          <bgColor rgb="FF000000"/>
        </patternFill>
      </fill>
    </dxf>
    <dxf>
      <fill>
        <patternFill patternType="solid">
          <fgColor rgb="FF8A6A1E"/>
          <bgColor rgb="FF000000"/>
        </patternFill>
      </fill>
    </dxf>
    <dxf>
      <fill>
        <patternFill patternType="solid">
          <bgColor rgb="FF000000"/>
        </patternFill>
      </fill>
    </dxf>
    <dxf>
      <font>
        <name val="Calibri"/>
        <charset val="1"/>
        <family val="0"/>
        <color rgb="FF2F7D4F"/>
      </font>
    </dxf>
    <dxf>
      <font>
        <name val="Calibri"/>
        <charset val="1"/>
        <family val="0"/>
        <b val="1"/>
        <color rgb="FF8A6A1E"/>
      </font>
      <fill>
        <patternFill>
          <bgColor rgb="FFF6E7C8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6A1E"/>
      <rgbColor rgb="FF800080"/>
      <rgbColor rgb="FF008080"/>
      <rgbColor rgb="FFC9BFA9"/>
      <rgbColor rgb="FF808080"/>
      <rgbColor rgb="FF9999FF"/>
      <rgbColor rgb="FFB23A3A"/>
      <rgbColor rgb="FFFBF5E9"/>
      <rgbColor rgb="FFF3EEE3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CEBDD"/>
      <rgbColor rgb="FFF6E7C8"/>
      <rgbColor rgb="FF99CCFF"/>
      <rgbColor rgb="FFFF99CC"/>
      <rgbColor rgb="FFCC99FF"/>
      <rgbColor rgb="FFF2D9D6"/>
      <rgbColor rgb="FF3366FF"/>
      <rgbColor rgb="FF33CCCC"/>
      <rgbColor rgb="FF99CC00"/>
      <rgbColor rgb="FFFFCC00"/>
      <rgbColor rgb="FFFF9900"/>
      <rgbColor rgb="FFFF6600"/>
      <rgbColor rgb="FF6B655C"/>
      <rgbColor rgb="FF969696"/>
      <rgbColor rgb="FF1C2B45"/>
      <rgbColor rgb="FF2F7D4F"/>
      <rgbColor rgb="FF003300"/>
      <rgbColor rgb="FF333300"/>
      <rgbColor rgb="FF7A2E2E"/>
      <rgbColor rgb="FF993366"/>
      <rgbColor rgb="FF333399"/>
      <rgbColor rgb="FF2A26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9</xdr:col>
      <xdr:colOff>0</xdr:colOff>
      <xdr:row>0</xdr:row>
      <xdr:rowOff>0</xdr:rowOff>
    </xdr:from>
    <xdr:to>
      <xdr:col>10</xdr:col>
      <xdr:colOff>717120</xdr:colOff>
      <xdr:row>1</xdr:row>
      <xdr:rowOff>152280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9067680" y="0"/>
          <a:ext cx="1428480" cy="5331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2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3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20"/>
    <col collapsed="false" customWidth="true" hidden="false" outlineLevel="0" max="3" min="3" style="0" width="14"/>
    <col collapsed="false" customWidth="true" hidden="false" outlineLevel="0" max="4" min="4" style="0" width="9"/>
    <col collapsed="false" customWidth="true" hidden="false" outlineLevel="0" max="5" min="5" style="0" width="8"/>
    <col collapsed="false" customWidth="true" hidden="false" outlineLevel="0" max="8" min="6" style="0" width="10"/>
    <col collapsed="false" customWidth="true" hidden="false" outlineLevel="0" max="9" min="9" style="0" width="12"/>
    <col collapsed="false" customWidth="true" hidden="false" outlineLevel="0" max="10" min="10" style="0" width="8"/>
    <col collapsed="false" customWidth="true" hidden="false" outlineLevel="0" max="11" min="11" style="0" width="11"/>
    <col collapsed="false" customWidth="true" hidden="false" outlineLevel="0" max="12" min="12" style="0" width="10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15.75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4" t="s">
        <v>3</v>
      </c>
      <c r="J3" s="4"/>
      <c r="K3" s="5" t="n">
        <f aca="true">TODAY()</f>
        <v>46218</v>
      </c>
      <c r="L3" s="5"/>
    </row>
    <row r="4" customFormat="false" ht="3.75" hidden="false" customHeight="true" outlineLevel="0" collapsed="false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customFormat="false" ht="30" hidden="false" customHeight="true" outlineLevel="0" collapsed="false">
      <c r="A5" s="7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7" t="s">
        <v>13</v>
      </c>
      <c r="K5" s="7" t="s">
        <v>14</v>
      </c>
      <c r="L5" s="7" t="s">
        <v>15</v>
      </c>
    </row>
    <row r="6" customFormat="false" ht="15.75" hidden="false" customHeight="true" outlineLevel="0" collapsed="false">
      <c r="A6" s="8" t="s">
        <v>16</v>
      </c>
      <c r="B6" s="9" t="s">
        <v>17</v>
      </c>
      <c r="C6" s="9" t="s">
        <v>18</v>
      </c>
      <c r="D6" s="10" t="n">
        <v>100</v>
      </c>
      <c r="E6" s="11" t="n">
        <f aca="false">IFERROR(INDEX('Shade &amp; width'!$E$5:$E$12,MATCH($A6,'Shade &amp; width'!$A$5:$A$12,0)),"")</f>
        <v>57.5</v>
      </c>
      <c r="F6" s="10" t="n">
        <v>4</v>
      </c>
      <c r="G6" s="10" t="n">
        <v>2</v>
      </c>
      <c r="H6" s="10" t="n">
        <v>1</v>
      </c>
      <c r="I6" s="10" t="n">
        <v>0</v>
      </c>
      <c r="J6" s="12" t="n">
        <f aca="false">SUMPRODUCT(F6:I6,{1,2,3,4})</f>
        <v>11</v>
      </c>
      <c r="K6" s="13" t="n">
        <f aca="false">IFERROR((J6*3600)/(E6*D6),"")</f>
        <v>6.88695652173913</v>
      </c>
      <c r="L6" s="14" t="str">
        <f aca="false">IF(K6="","",IF(K6&lt;=Rules!$B$13,"PASS","FAIL"))</f>
        <v>PASS</v>
      </c>
    </row>
    <row r="7" customFormat="false" ht="15.75" hidden="false" customHeight="true" outlineLevel="0" collapsed="false">
      <c r="A7" s="15" t="s">
        <v>19</v>
      </c>
      <c r="B7" s="16" t="s">
        <v>20</v>
      </c>
      <c r="C7" s="16" t="s">
        <v>21</v>
      </c>
      <c r="D7" s="10" t="n">
        <v>60</v>
      </c>
      <c r="E7" s="17" t="n">
        <f aca="false">IFERROR(INDEX('Shade &amp; width'!$E$5:$E$12,MATCH($A7,'Shade &amp; width'!$A$5:$A$12,0)),"")</f>
        <v>44.8</v>
      </c>
      <c r="F7" s="10" t="n">
        <v>6</v>
      </c>
      <c r="G7" s="10" t="n">
        <v>3</v>
      </c>
      <c r="H7" s="10" t="n">
        <v>2</v>
      </c>
      <c r="I7" s="10" t="n">
        <v>0</v>
      </c>
      <c r="J7" s="18" t="n">
        <f aca="false">SUMPRODUCT(F7:I7,{1,2,3,4})</f>
        <v>18</v>
      </c>
      <c r="K7" s="19" t="n">
        <f aca="false">IFERROR((J7*3600)/(E7*D7),"")</f>
        <v>24.1071428571429</v>
      </c>
      <c r="L7" s="20" t="str">
        <f aca="false">IF(K7="","",IF(K7&lt;=Rules!$B$13,"PASS","FAIL"))</f>
        <v>PASS</v>
      </c>
    </row>
    <row r="8" customFormat="false" ht="15.75" hidden="false" customHeight="true" outlineLevel="0" collapsed="false">
      <c r="A8" s="8" t="s">
        <v>22</v>
      </c>
      <c r="B8" s="9" t="s">
        <v>23</v>
      </c>
      <c r="C8" s="9" t="s">
        <v>24</v>
      </c>
      <c r="D8" s="10" t="n">
        <v>80</v>
      </c>
      <c r="E8" s="11" t="n">
        <f aca="false">IFERROR(INDEX('Shade &amp; width'!$E$5:$E$12,MATCH($A8,'Shade &amp; width'!$A$5:$A$12,0)),"")</f>
        <v>47.2</v>
      </c>
      <c r="F8" s="10" t="n">
        <v>5</v>
      </c>
      <c r="G8" s="10" t="n">
        <v>2</v>
      </c>
      <c r="H8" s="10" t="n">
        <v>1</v>
      </c>
      <c r="I8" s="10" t="n">
        <v>1</v>
      </c>
      <c r="J8" s="12" t="n">
        <f aca="false">SUMPRODUCT(F8:I8,{1,2,3,4})</f>
        <v>16</v>
      </c>
      <c r="K8" s="13" t="n">
        <f aca="false">IFERROR((J8*3600)/(E8*D8),"")</f>
        <v>15.2542372881356</v>
      </c>
      <c r="L8" s="14" t="str">
        <f aca="false">IF(K8="","",IF(K8&lt;=Rules!$B$13,"PASS","FAIL"))</f>
        <v>PASS</v>
      </c>
    </row>
    <row r="9" customFormat="false" ht="15.75" hidden="false" customHeight="true" outlineLevel="0" collapsed="false">
      <c r="A9" s="15" t="s">
        <v>25</v>
      </c>
      <c r="B9" s="16" t="s">
        <v>26</v>
      </c>
      <c r="C9" s="16" t="s">
        <v>27</v>
      </c>
      <c r="D9" s="10" t="n">
        <v>120</v>
      </c>
      <c r="E9" s="17" t="n">
        <f aca="false">IFERROR(INDEX('Shade &amp; width'!$E$5:$E$12,MATCH($A9,'Shade &amp; width'!$A$5:$A$12,0)),"")</f>
        <v>56.6</v>
      </c>
      <c r="F9" s="10" t="n">
        <v>8</v>
      </c>
      <c r="G9" s="10" t="n">
        <v>4</v>
      </c>
      <c r="H9" s="10" t="n">
        <v>2</v>
      </c>
      <c r="I9" s="10" t="n">
        <v>1</v>
      </c>
      <c r="J9" s="18" t="n">
        <f aca="false">SUMPRODUCT(F9:I9,{1,2,3,4})</f>
        <v>26</v>
      </c>
      <c r="K9" s="19" t="n">
        <f aca="false">IFERROR((J9*3600)/(E9*D9),"")</f>
        <v>13.7809187279152</v>
      </c>
      <c r="L9" s="20" t="str">
        <f aca="false">IF(K9="","",IF(K9&lt;=Rules!$B$13,"PASS","FAIL"))</f>
        <v>PASS</v>
      </c>
    </row>
    <row r="10" customFormat="false" ht="15.75" hidden="false" customHeight="true" outlineLevel="0" collapsed="false">
      <c r="A10" s="8" t="s">
        <v>28</v>
      </c>
      <c r="B10" s="9" t="s">
        <v>29</v>
      </c>
      <c r="C10" s="9" t="s">
        <v>30</v>
      </c>
      <c r="D10" s="10" t="n">
        <v>90</v>
      </c>
      <c r="E10" s="11" t="n">
        <f aca="false">IFERROR(INDEX('Shade &amp; width'!$E$5:$E$12,MATCH($A10,'Shade &amp; width'!$A$5:$A$12,0)),"")</f>
        <v>53.6</v>
      </c>
      <c r="F10" s="10" t="n">
        <v>3</v>
      </c>
      <c r="G10" s="10" t="n">
        <v>2</v>
      </c>
      <c r="H10" s="10" t="n">
        <v>2</v>
      </c>
      <c r="I10" s="10" t="n">
        <v>0</v>
      </c>
      <c r="J10" s="12" t="n">
        <f aca="false">SUMPRODUCT(F10:I10,{1,2,3,4})</f>
        <v>13</v>
      </c>
      <c r="K10" s="13" t="n">
        <f aca="false">IFERROR((J10*3600)/(E10*D10),"")</f>
        <v>9.70149253731343</v>
      </c>
      <c r="L10" s="14" t="str">
        <f aca="false">IF(K10="","",IF(K10&lt;=Rules!$B$13,"PASS","FAIL"))</f>
        <v>PASS</v>
      </c>
    </row>
    <row r="11" customFormat="false" ht="15.75" hidden="false" customHeight="true" outlineLevel="0" collapsed="false">
      <c r="A11" s="15" t="s">
        <v>31</v>
      </c>
      <c r="B11" s="16" t="s">
        <v>32</v>
      </c>
      <c r="C11" s="16" t="s">
        <v>33</v>
      </c>
      <c r="D11" s="10" t="n">
        <v>50</v>
      </c>
      <c r="E11" s="17" t="n">
        <f aca="false">IFERROR(INDEX('Shade &amp; width'!$E$5:$E$12,MATCH($A11,'Shade &amp; width'!$A$5:$A$12,0)),"")</f>
        <v>44.2</v>
      </c>
      <c r="F11" s="10" t="n">
        <v>6</v>
      </c>
      <c r="G11" s="10" t="n">
        <v>5</v>
      </c>
      <c r="H11" s="10" t="n">
        <v>6</v>
      </c>
      <c r="I11" s="10" t="n">
        <v>4</v>
      </c>
      <c r="J11" s="18" t="n">
        <f aca="false">SUMPRODUCT(F11:I11,{1,2,3,4})</f>
        <v>50</v>
      </c>
      <c r="K11" s="19" t="n">
        <f aca="false">IFERROR((J11*3600)/(E11*D11),"")</f>
        <v>81.447963800905</v>
      </c>
      <c r="L11" s="20" t="str">
        <f aca="false">IF(K11="","",IF(K11&lt;=Rules!$B$13,"PASS","FAIL"))</f>
        <v>FAIL</v>
      </c>
    </row>
    <row r="12" customFormat="false" ht="15.75" hidden="false" customHeight="true" outlineLevel="0" collapsed="false">
      <c r="A12" s="8" t="s">
        <v>34</v>
      </c>
      <c r="B12" s="9" t="s">
        <v>35</v>
      </c>
      <c r="C12" s="9" t="s">
        <v>36</v>
      </c>
      <c r="D12" s="10" t="n">
        <v>70</v>
      </c>
      <c r="E12" s="11" t="n">
        <f aca="false">IFERROR(INDEX('Shade &amp; width'!$E$5:$E$12,MATCH($A12,'Shade &amp; width'!$A$5:$A$12,0)),"")</f>
        <v>55</v>
      </c>
      <c r="F12" s="10" t="n">
        <v>4</v>
      </c>
      <c r="G12" s="10" t="n">
        <v>3</v>
      </c>
      <c r="H12" s="10" t="n">
        <v>1</v>
      </c>
      <c r="I12" s="10" t="n">
        <v>0</v>
      </c>
      <c r="J12" s="12" t="n">
        <f aca="false">SUMPRODUCT(F12:I12,{1,2,3,4})</f>
        <v>13</v>
      </c>
      <c r="K12" s="13" t="n">
        <f aca="false">IFERROR((J12*3600)/(E12*D12),"")</f>
        <v>12.1558441558442</v>
      </c>
      <c r="L12" s="14" t="str">
        <f aca="false">IF(K12="","",IF(K12&lt;=Rules!$B$13,"PASS","FAIL"))</f>
        <v>PASS</v>
      </c>
    </row>
    <row r="13" customFormat="false" ht="15.75" hidden="false" customHeight="true" outlineLevel="0" collapsed="false">
      <c r="A13" s="15" t="s">
        <v>37</v>
      </c>
      <c r="B13" s="16" t="s">
        <v>17</v>
      </c>
      <c r="C13" s="16" t="s">
        <v>38</v>
      </c>
      <c r="D13" s="10" t="n">
        <v>110</v>
      </c>
      <c r="E13" s="17" t="n">
        <f aca="false">IFERROR(INDEX('Shade &amp; width'!$E$5:$E$12,MATCH($A13,'Shade &amp; width'!$A$5:$A$12,0)),"")</f>
        <v>48.5</v>
      </c>
      <c r="F13" s="10" t="n">
        <v>7</v>
      </c>
      <c r="G13" s="10" t="n">
        <v>3</v>
      </c>
      <c r="H13" s="10" t="n">
        <v>1</v>
      </c>
      <c r="I13" s="10" t="n">
        <v>1</v>
      </c>
      <c r="J13" s="18" t="n">
        <f aca="false">SUMPRODUCT(F13:I13,{1,2,3,4})</f>
        <v>20</v>
      </c>
      <c r="K13" s="19" t="n">
        <f aca="false">IFERROR((J13*3600)/(E13*D13),"")</f>
        <v>13.4957825679475</v>
      </c>
      <c r="L13" s="20" t="str">
        <f aca="false">IF(K13="","",IF(K13&lt;=Rules!$B$13,"PASS","FAIL"))</f>
        <v>PASS</v>
      </c>
    </row>
    <row r="15" customFormat="false" ht="18" hidden="false" customHeight="true" outlineLevel="0" collapsed="false">
      <c r="A15" s="21" t="s">
        <v>39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</row>
    <row r="16" customFormat="false" ht="15" hidden="false" customHeight="false" outlineLevel="0" collapsed="false">
      <c r="A16" s="22" t="s">
        <v>40</v>
      </c>
      <c r="B16" s="22"/>
      <c r="C16" s="22"/>
      <c r="D16" s="22"/>
      <c r="E16" s="22"/>
      <c r="F16" s="23" t="n">
        <f aca="false">SUMPRODUCT(K6:K13,D6:D13)</f>
        <v>12290.1511457899</v>
      </c>
    </row>
    <row r="17" customFormat="false" ht="15" hidden="false" customHeight="false" outlineLevel="0" collapsed="false">
      <c r="A17" s="22" t="s">
        <v>41</v>
      </c>
      <c r="B17" s="22"/>
      <c r="C17" s="22"/>
      <c r="D17" s="22"/>
      <c r="E17" s="22"/>
      <c r="F17" s="24" t="n">
        <f aca="false">SUM(D6:D13)</f>
        <v>680</v>
      </c>
    </row>
    <row r="18" customFormat="false" ht="15" hidden="false" customHeight="false" outlineLevel="0" collapsed="false">
      <c r="A18" s="22" t="s">
        <v>42</v>
      </c>
      <c r="B18" s="22"/>
      <c r="C18" s="22"/>
      <c r="D18" s="22"/>
      <c r="E18" s="22"/>
      <c r="F18" s="19" t="n">
        <f aca="false">F16/F17</f>
        <v>18.0737516849852</v>
      </c>
    </row>
    <row r="19" customFormat="false" ht="15" hidden="false" customHeight="false" outlineLevel="0" collapsed="false">
      <c r="A19" s="22" t="s">
        <v>43</v>
      </c>
      <c r="B19" s="22"/>
      <c r="C19" s="22"/>
      <c r="D19" s="22"/>
      <c r="E19" s="22"/>
      <c r="F19" s="18" t="n">
        <f aca="false">COUNTIF(L6:L13,"FAIL")</f>
        <v>1</v>
      </c>
    </row>
    <row r="20" customFormat="false" ht="15" hidden="false" customHeight="false" outlineLevel="0" collapsed="false">
      <c r="A20" s="22" t="s">
        <v>44</v>
      </c>
      <c r="B20" s="22"/>
      <c r="C20" s="22"/>
      <c r="D20" s="22"/>
      <c r="E20" s="22"/>
      <c r="F20" s="25" t="str">
        <f aca="false">IF(AND(F18&lt;=Rules!$B$13,F19=0),"LOT ACCEPT","LOT REVIEW")</f>
        <v>LOT REVIEW</v>
      </c>
    </row>
  </sheetData>
  <autoFilter ref="A5:L13"/>
  <mergeCells count="11">
    <mergeCell ref="A1:L1"/>
    <mergeCell ref="A2:L2"/>
    <mergeCell ref="A3:H3"/>
    <mergeCell ref="I3:J3"/>
    <mergeCell ref="K3:L3"/>
    <mergeCell ref="A15:L15"/>
    <mergeCell ref="A16:E16"/>
    <mergeCell ref="A17:E17"/>
    <mergeCell ref="A18:E18"/>
    <mergeCell ref="A19:E19"/>
    <mergeCell ref="A20:E20"/>
  </mergeCells>
  <conditionalFormatting sqref="L6:L13">
    <cfRule type="cellIs" priority="2" operator="equal" aboveAverage="0" equalAverage="0" bottom="0" percent="0" rank="0" text="" dxfId="10">
      <formula>"PASS"</formula>
    </cfRule>
    <cfRule type="cellIs" priority="3" operator="equal" aboveAverage="0" equalAverage="0" bottom="0" percent="0" rank="0" text="" dxfId="11">
      <formula>"FAIL"</formula>
    </cfRule>
  </conditionalFormatting>
  <printOptions headings="false" gridLines="false" gridLinesSet="true" horizontalCentered="false" verticalCentered="false"/>
  <pageMargins left="0.35" right="0.35" top="0.55" bottom="0.4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0"/>
    <col collapsed="false" customWidth="true" hidden="false" outlineLevel="0" max="3" min="3" style="0" width="34"/>
  </cols>
  <sheetData>
    <row r="1" customFormat="false" ht="24" hidden="false" customHeight="true" outlineLevel="0" collapsed="false">
      <c r="A1" s="26" t="s">
        <v>45</v>
      </c>
      <c r="B1" s="26"/>
      <c r="C1" s="26"/>
    </row>
    <row r="2" customFormat="false" ht="15" hidden="false" customHeight="false" outlineLevel="0" collapsed="false">
      <c r="A2" s="27" t="s">
        <v>46</v>
      </c>
      <c r="B2" s="27"/>
      <c r="C2" s="27"/>
    </row>
    <row r="3" customFormat="false" ht="3.75" hidden="false" customHeight="true" outlineLevel="0" collapsed="false">
      <c r="A3" s="6"/>
      <c r="B3" s="6"/>
      <c r="C3" s="6"/>
    </row>
    <row r="4" customFormat="false" ht="15.75" hidden="false" customHeight="true" outlineLevel="0" collapsed="false">
      <c r="A4" s="28" t="s">
        <v>47</v>
      </c>
      <c r="B4" s="7" t="s">
        <v>48</v>
      </c>
      <c r="C4" s="28" t="s">
        <v>49</v>
      </c>
    </row>
    <row r="5" customFormat="false" ht="15" hidden="false" customHeight="true" outlineLevel="0" collapsed="false">
      <c r="A5" s="29" t="s">
        <v>50</v>
      </c>
      <c r="B5" s="30" t="n">
        <v>1</v>
      </c>
      <c r="C5" s="31" t="s">
        <v>51</v>
      </c>
    </row>
    <row r="6" customFormat="false" ht="15" hidden="false" customHeight="true" outlineLevel="0" collapsed="false">
      <c r="A6" s="32" t="s">
        <v>52</v>
      </c>
      <c r="B6" s="33" t="n">
        <v>2</v>
      </c>
      <c r="C6" s="34" t="s">
        <v>53</v>
      </c>
    </row>
    <row r="7" customFormat="false" ht="15" hidden="false" customHeight="true" outlineLevel="0" collapsed="false">
      <c r="A7" s="29" t="s">
        <v>54</v>
      </c>
      <c r="B7" s="30" t="n">
        <v>3</v>
      </c>
      <c r="C7" s="31" t="s">
        <v>55</v>
      </c>
    </row>
    <row r="8" customFormat="false" ht="15" hidden="false" customHeight="true" outlineLevel="0" collapsed="false">
      <c r="A8" s="32" t="s">
        <v>56</v>
      </c>
      <c r="B8" s="33" t="n">
        <v>4</v>
      </c>
      <c r="C8" s="34" t="s">
        <v>57</v>
      </c>
    </row>
    <row r="9" customFormat="false" ht="15" hidden="false" customHeight="true" outlineLevel="0" collapsed="false">
      <c r="A9" s="29" t="s">
        <v>58</v>
      </c>
      <c r="B9" s="30" t="n">
        <v>4</v>
      </c>
      <c r="C9" s="31" t="s">
        <v>59</v>
      </c>
    </row>
    <row r="10" customFormat="false" ht="15" hidden="false" customHeight="true" outlineLevel="0" collapsed="false">
      <c r="A10" s="32" t="s">
        <v>60</v>
      </c>
      <c r="B10" s="33" t="n">
        <v>4</v>
      </c>
      <c r="C10" s="34" t="s">
        <v>61</v>
      </c>
    </row>
    <row r="12" customFormat="false" ht="18" hidden="false" customHeight="true" outlineLevel="0" collapsed="false">
      <c r="A12" s="21" t="s">
        <v>62</v>
      </c>
      <c r="B12" s="21"/>
      <c r="C12" s="21"/>
    </row>
    <row r="13" customFormat="false" ht="15" hidden="false" customHeight="false" outlineLevel="0" collapsed="false">
      <c r="A13" s="35" t="s">
        <v>63</v>
      </c>
      <c r="B13" s="36" t="n">
        <v>40</v>
      </c>
      <c r="C13" s="37" t="s">
        <v>64</v>
      </c>
    </row>
    <row r="15" customFormat="false" ht="27.75" hidden="false" customHeight="true" outlineLevel="0" collapsed="false">
      <c r="A15" s="38" t="s">
        <v>65</v>
      </c>
      <c r="B15" s="38"/>
      <c r="C15" s="38"/>
    </row>
  </sheetData>
  <mergeCells count="4">
    <mergeCell ref="A1:C1"/>
    <mergeCell ref="A2:C2"/>
    <mergeCell ref="A12:C12"/>
    <mergeCell ref="A15:C15"/>
  </mergeCells>
  <printOptions headings="false" gridLines="false" gridLinesSet="true" horizontalCentered="false" verticalCentered="false"/>
  <pageMargins left="0.35" right="0.35" top="0.55" bottom="0.4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5" min="1" style="0" width="9"/>
    <col collapsed="false" customWidth="true" hidden="false" outlineLevel="0" max="7" min="6" style="0" width="10"/>
    <col collapsed="false" customWidth="true" hidden="false" outlineLevel="0" max="8" min="8" style="0" width="12"/>
    <col collapsed="false" customWidth="true" hidden="false" outlineLevel="0" max="9" min="9" style="0" width="13"/>
    <col collapsed="false" customWidth="true" hidden="false" outlineLevel="0" max="10" min="10" style="0" width="10"/>
  </cols>
  <sheetData>
    <row r="1" customFormat="false" ht="24" hidden="false" customHeight="true" outlineLevel="0" collapsed="false">
      <c r="A1" s="26" t="s">
        <v>66</v>
      </c>
      <c r="B1" s="26"/>
      <c r="C1" s="26"/>
      <c r="D1" s="26"/>
      <c r="E1" s="26"/>
      <c r="F1" s="26"/>
      <c r="G1" s="26"/>
      <c r="H1" s="26"/>
      <c r="I1" s="26"/>
      <c r="J1" s="26"/>
    </row>
    <row r="2" customFormat="false" ht="15" hidden="false" customHeight="false" outlineLevel="0" collapsed="false">
      <c r="A2" s="27" t="s">
        <v>67</v>
      </c>
      <c r="B2" s="27"/>
      <c r="C2" s="27"/>
      <c r="D2" s="27"/>
      <c r="E2" s="27"/>
      <c r="F2" s="27"/>
      <c r="G2" s="27"/>
      <c r="H2" s="27"/>
      <c r="I2" s="27"/>
      <c r="J2" s="27"/>
    </row>
    <row r="3" customFormat="false" ht="3.75" hidden="false" customHeight="true" outlineLevel="0" collapsed="false">
      <c r="A3" s="6"/>
      <c r="B3" s="6"/>
      <c r="C3" s="6"/>
      <c r="D3" s="6"/>
      <c r="E3" s="6"/>
      <c r="F3" s="6"/>
      <c r="G3" s="6"/>
      <c r="H3" s="6"/>
      <c r="I3" s="6"/>
      <c r="J3" s="6"/>
    </row>
    <row r="4" customFormat="false" ht="27.75" hidden="false" customHeight="true" outlineLevel="0" collapsed="false">
      <c r="A4" s="7" t="s">
        <v>4</v>
      </c>
      <c r="B4" s="7" t="s">
        <v>68</v>
      </c>
      <c r="C4" s="7" t="s">
        <v>69</v>
      </c>
      <c r="D4" s="7" t="s">
        <v>70</v>
      </c>
      <c r="E4" s="7" t="s">
        <v>71</v>
      </c>
      <c r="F4" s="7" t="s">
        <v>72</v>
      </c>
      <c r="G4" s="7" t="s">
        <v>73</v>
      </c>
      <c r="H4" s="7" t="s">
        <v>74</v>
      </c>
      <c r="I4" s="7" t="s">
        <v>75</v>
      </c>
      <c r="J4" s="7" t="s">
        <v>76</v>
      </c>
    </row>
    <row r="5" customFormat="false" ht="15" hidden="false" customHeight="true" outlineLevel="0" collapsed="false">
      <c r="A5" s="8" t="s">
        <v>16</v>
      </c>
      <c r="B5" s="39" t="n">
        <v>57.4</v>
      </c>
      <c r="C5" s="39" t="n">
        <v>57.6</v>
      </c>
      <c r="D5" s="39" t="n">
        <v>57.5</v>
      </c>
      <c r="E5" s="40" t="n">
        <f aca="false">AVERAGE(B5:D5)</f>
        <v>57.5</v>
      </c>
      <c r="F5" s="39" t="n">
        <v>57.5</v>
      </c>
      <c r="G5" s="39" t="n">
        <v>0.5</v>
      </c>
      <c r="H5" s="14" t="str">
        <f aca="false">IF(ABS(E5-F5)&gt;G5,"OUT OF TOL","ok")</f>
        <v>ok</v>
      </c>
      <c r="I5" s="41" t="s">
        <v>77</v>
      </c>
      <c r="J5" s="14" t="str">
        <f aca="false">IF(I5&lt;&gt;"Standard","review","")</f>
        <v/>
      </c>
    </row>
    <row r="6" customFormat="false" ht="15" hidden="false" customHeight="true" outlineLevel="0" collapsed="false">
      <c r="A6" s="15" t="s">
        <v>19</v>
      </c>
      <c r="B6" s="39" t="n">
        <v>44.9</v>
      </c>
      <c r="C6" s="39" t="n">
        <v>44.8</v>
      </c>
      <c r="D6" s="39" t="n">
        <v>44.7</v>
      </c>
      <c r="E6" s="42" t="n">
        <f aca="false">AVERAGE(B6:D6)</f>
        <v>44.8</v>
      </c>
      <c r="F6" s="39" t="n">
        <v>45</v>
      </c>
      <c r="G6" s="39" t="n">
        <v>0.5</v>
      </c>
      <c r="H6" s="20" t="str">
        <f aca="false">IF(ABS(E6-F6)&gt;G6,"OUT OF TOL","ok")</f>
        <v>ok</v>
      </c>
      <c r="I6" s="41" t="s">
        <v>77</v>
      </c>
      <c r="J6" s="20" t="str">
        <f aca="false">IF(I6&lt;&gt;"Standard","review","")</f>
        <v/>
      </c>
    </row>
    <row r="7" customFormat="false" ht="15" hidden="false" customHeight="true" outlineLevel="0" collapsed="false">
      <c r="A7" s="8" t="s">
        <v>22</v>
      </c>
      <c r="B7" s="39" t="n">
        <v>47.1</v>
      </c>
      <c r="C7" s="39" t="n">
        <v>47.3</v>
      </c>
      <c r="D7" s="39" t="n">
        <v>47.2</v>
      </c>
      <c r="E7" s="40" t="n">
        <f aca="false">AVERAGE(B7:D7)</f>
        <v>47.2</v>
      </c>
      <c r="F7" s="39" t="n">
        <v>47</v>
      </c>
      <c r="G7" s="39" t="n">
        <v>0.5</v>
      </c>
      <c r="H7" s="14" t="str">
        <f aca="false">IF(ABS(E7-F7)&gt;G7,"OUT OF TOL","ok")</f>
        <v>ok</v>
      </c>
      <c r="I7" s="41" t="s">
        <v>78</v>
      </c>
      <c r="J7" s="14" t="str">
        <f aca="false">IF(I7&lt;&gt;"Standard","review","")</f>
        <v>review</v>
      </c>
    </row>
    <row r="8" customFormat="false" ht="15" hidden="false" customHeight="true" outlineLevel="0" collapsed="false">
      <c r="A8" s="15" t="s">
        <v>25</v>
      </c>
      <c r="B8" s="39" t="n">
        <v>56.4</v>
      </c>
      <c r="C8" s="39" t="n">
        <v>56.7</v>
      </c>
      <c r="D8" s="39" t="n">
        <v>56.7</v>
      </c>
      <c r="E8" s="42" t="n">
        <f aca="false">AVERAGE(B8:D8)</f>
        <v>56.6</v>
      </c>
      <c r="F8" s="39" t="n">
        <v>58</v>
      </c>
      <c r="G8" s="39" t="n">
        <v>0.5</v>
      </c>
      <c r="H8" s="20" t="str">
        <f aca="false">IF(ABS(E8-F8)&gt;G8,"OUT OF TOL","ok")</f>
        <v>OUT OF TOL</v>
      </c>
      <c r="I8" s="41" t="s">
        <v>77</v>
      </c>
      <c r="J8" s="20" t="str">
        <f aca="false">IF(I8&lt;&gt;"Standard","review","")</f>
        <v/>
      </c>
    </row>
    <row r="9" customFormat="false" ht="15" hidden="false" customHeight="true" outlineLevel="0" collapsed="false">
      <c r="A9" s="8" t="s">
        <v>28</v>
      </c>
      <c r="B9" s="39" t="n">
        <v>53.5</v>
      </c>
      <c r="C9" s="39" t="n">
        <v>53.7</v>
      </c>
      <c r="D9" s="39" t="n">
        <v>53.6</v>
      </c>
      <c r="E9" s="40" t="n">
        <f aca="false">AVERAGE(B9:D9)</f>
        <v>53.6</v>
      </c>
      <c r="F9" s="39" t="n">
        <v>54</v>
      </c>
      <c r="G9" s="39" t="n">
        <v>0.5</v>
      </c>
      <c r="H9" s="14" t="str">
        <f aca="false">IF(ABS(E9-F9)&gt;G9,"OUT OF TOL","ok")</f>
        <v>ok</v>
      </c>
      <c r="I9" s="41" t="s">
        <v>77</v>
      </c>
      <c r="J9" s="14" t="str">
        <f aca="false">IF(I9&lt;&gt;"Standard","review","")</f>
        <v/>
      </c>
    </row>
    <row r="10" customFormat="false" ht="15" hidden="false" customHeight="true" outlineLevel="0" collapsed="false">
      <c r="A10" s="15" t="s">
        <v>31</v>
      </c>
      <c r="B10" s="39" t="n">
        <v>44.1</v>
      </c>
      <c r="C10" s="39" t="n">
        <v>44.3</v>
      </c>
      <c r="D10" s="39" t="n">
        <v>44.2</v>
      </c>
      <c r="E10" s="42" t="n">
        <f aca="false">AVERAGE(B10:D10)</f>
        <v>44.2</v>
      </c>
      <c r="F10" s="39" t="n">
        <v>44</v>
      </c>
      <c r="G10" s="39" t="n">
        <v>0.5</v>
      </c>
      <c r="H10" s="20" t="str">
        <f aca="false">IF(ABS(E10-F10)&gt;G10,"OUT OF TOL","ok")</f>
        <v>ok</v>
      </c>
      <c r="I10" s="41" t="s">
        <v>77</v>
      </c>
      <c r="J10" s="20" t="str">
        <f aca="false">IF(I10&lt;&gt;"Standard","review","")</f>
        <v/>
      </c>
    </row>
    <row r="11" customFormat="false" ht="15" hidden="false" customHeight="true" outlineLevel="0" collapsed="false">
      <c r="A11" s="8" t="s">
        <v>34</v>
      </c>
      <c r="B11" s="39" t="n">
        <v>54.9</v>
      </c>
      <c r="C11" s="39" t="n">
        <v>55.1</v>
      </c>
      <c r="D11" s="39" t="n">
        <v>55</v>
      </c>
      <c r="E11" s="40" t="n">
        <f aca="false">AVERAGE(B11:D11)</f>
        <v>55</v>
      </c>
      <c r="F11" s="39" t="n">
        <v>55</v>
      </c>
      <c r="G11" s="39" t="n">
        <v>0.5</v>
      </c>
      <c r="H11" s="14" t="str">
        <f aca="false">IF(ABS(E11-F11)&gt;G11,"OUT OF TOL","ok")</f>
        <v>ok</v>
      </c>
      <c r="I11" s="41" t="s">
        <v>79</v>
      </c>
      <c r="J11" s="14" t="str">
        <f aca="false">IF(I11&lt;&gt;"Standard","review","")</f>
        <v>review</v>
      </c>
    </row>
    <row r="12" customFormat="false" ht="15" hidden="false" customHeight="true" outlineLevel="0" collapsed="false">
      <c r="A12" s="15" t="s">
        <v>37</v>
      </c>
      <c r="B12" s="39" t="n">
        <v>48.4</v>
      </c>
      <c r="C12" s="39" t="n">
        <v>48.6</v>
      </c>
      <c r="D12" s="39" t="n">
        <v>48.5</v>
      </c>
      <c r="E12" s="42" t="n">
        <f aca="false">AVERAGE(B12:D12)</f>
        <v>48.5</v>
      </c>
      <c r="F12" s="39" t="n">
        <v>48.5</v>
      </c>
      <c r="G12" s="39" t="n">
        <v>0.5</v>
      </c>
      <c r="H12" s="20" t="str">
        <f aca="false">IF(ABS(E12-F12)&gt;G12,"OUT OF TOL","ok")</f>
        <v>ok</v>
      </c>
      <c r="I12" s="41" t="s">
        <v>77</v>
      </c>
      <c r="J12" s="20" t="str">
        <f aca="false">IF(I12&lt;&gt;"Standard","review","")</f>
        <v/>
      </c>
    </row>
  </sheetData>
  <autoFilter ref="A4:J12"/>
  <mergeCells count="2">
    <mergeCell ref="A1:J1"/>
    <mergeCell ref="A2:J2"/>
  </mergeCells>
  <conditionalFormatting sqref="H5:H12">
    <cfRule type="cellIs" priority="2" operator="equal" aboveAverage="0" equalAverage="0" bottom="0" percent="0" rank="0" text="" dxfId="11">
      <formula>"OUT OF TOL"</formula>
    </cfRule>
    <cfRule type="cellIs" priority="3" operator="equal" aboveAverage="0" equalAverage="0" bottom="0" percent="0" rank="0" text="" dxfId="15">
      <formula>"ok"</formula>
    </cfRule>
  </conditionalFormatting>
  <conditionalFormatting sqref="J5:J12">
    <cfRule type="cellIs" priority="4" operator="equal" aboveAverage="0" equalAverage="0" bottom="0" percent="0" rank="0" text="" dxfId="16">
      <formula>"review"</formula>
    </cfRule>
  </conditionalFormatting>
  <dataValidations count="1">
    <dataValidation allowBlank="false" error="Choose Light, Standard or Dark" errorStyle="stop" errorTitle="Invalid shade band" operator="between" prompt="Select the shade band vs the approved standard" promptTitle="Shade band" showDropDown="false" showErrorMessage="false" showInputMessage="false" sqref="I5:I12" type="list">
      <formula1>"Light,Standard,Dark"</formula1>
      <formula2>0</formula2>
    </dataValidation>
  </dataValidations>
  <printOptions headings="false" gridLines="false" gridLinesSet="true" horizontalCentered="false" verticalCentered="false"/>
  <pageMargins left="0.35" right="0.35" top="0.55" bottom="0.4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2026-07-15T09:20:07Z</dcterms:created>
  <dc:creator>openpyxl</dc:creator>
  <dc:description/>
  <dc:language>en-US</dc:language>
  <cp:lastModifiedBy/>
  <dcterms:modified xsi:type="dcterms:W3CDTF">2026-07-15T09:20:08Z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