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TB" sheetId="1" state="visible" r:id="rId1"/>
    <sheet name="WSSI" sheetId="2" state="visible" r:id="rId2"/>
    <sheet name="Actuals link" sheetId="3" state="visible" r:id="rId3"/>
  </sheets>
  <definedNames>
    <definedName name="_xlnm.Print_Area" localSheetId="0">'OTB'!$A$1:$G$13</definedName>
    <definedName name="_xlnm.Print_Area" localSheetId="1">'WSSI'!$A$1:$G$11</definedName>
    <definedName name="_xlnm.Print_Area" localSheetId="2">'Actuals link'!$A$1:$E$8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i val="1"/>
      <color rgb="002B2430"/>
      <sz val="10"/>
    </font>
    <font>
      <name val="Calibri"/>
      <b val="1"/>
      <color rgb="00FFFFFF"/>
      <sz val="11"/>
    </font>
    <font>
      <name val="Calibri"/>
      <color rgb="002B2430"/>
    </font>
    <font>
      <name val="Calibri"/>
      <b val="1"/>
      <color rgb="002B2430"/>
    </font>
    <font>
      <name val="Calibri"/>
      <color rgb="001F5FBF"/>
    </font>
    <font>
      <name val="Calibri"/>
      <color rgb="001E7A46"/>
    </font>
  </fonts>
  <fills count="4">
    <fill>
      <patternFill/>
    </fill>
    <fill>
      <patternFill patternType="gray125"/>
    </fill>
    <fill>
      <patternFill patternType="solid">
        <fgColor rgb="005B2A4E"/>
      </patternFill>
    </fill>
    <fill>
      <patternFill patternType="solid">
        <fgColor rgb="00F3ECEF"/>
      </patternFill>
    </fill>
  </fills>
  <borders count="2">
    <border>
      <left/>
      <right/>
      <top/>
      <bottom/>
      <diagonal/>
    </border>
    <border>
      <left style="thin">
        <color rgb="00D9CBD2"/>
      </left>
      <right style="thin">
        <color rgb="00D9CBD2"/>
      </right>
      <top style="thin">
        <color rgb="00D9CBD2"/>
      </top>
      <bottom style="thin">
        <color rgb="00D9CBD2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indent="1"/>
    </xf>
    <xf numFmtId="164" fontId="6" fillId="3" borderId="1" pivotButton="0" quotePrefix="0" xfId="0"/>
    <xf numFmtId="164" fontId="5" fillId="3" borderId="1" pivotButton="0" quotePrefix="0" xfId="0"/>
    <xf numFmtId="0" fontId="4" fillId="0" borderId="1" applyAlignment="1" pivotButton="0" quotePrefix="0" xfId="0">
      <alignment horizontal="left" vertical="center" indent="1"/>
    </xf>
    <xf numFmtId="164" fontId="6" fillId="0" borderId="1" pivotButton="0" quotePrefix="0" xfId="0"/>
    <xf numFmtId="164" fontId="5" fillId="0" borderId="1" pivotButton="0" quotePrefix="0" xfId="0"/>
    <xf numFmtId="164" fontId="4" fillId="3" borderId="1" pivotButton="0" quotePrefix="0" xfId="0"/>
    <xf numFmtId="0" fontId="0" fillId="3" borderId="1" pivotButton="0" quotePrefix="0" xfId="0"/>
    <xf numFmtId="0" fontId="0" fillId="0" borderId="1" pivotButton="0" quotePrefix="0" xfId="0"/>
    <xf numFmtId="0" fontId="5" fillId="3" borderId="1" applyAlignment="1" pivotButton="0" quotePrefix="0" xfId="0">
      <alignment horizontal="left" vertical="center" indent="1"/>
    </xf>
    <xf numFmtId="165" fontId="4" fillId="0" borderId="1" pivotButton="0" quotePrefix="0" xfId="0"/>
    <xf numFmtId="166" fontId="4" fillId="3" borderId="1" pivotButton="0" quotePrefix="0" xfId="0"/>
    <xf numFmtId="0" fontId="4" fillId="3" borderId="1" pivotButton="0" quotePrefix="0" xfId="0"/>
    <xf numFmtId="0" fontId="5" fillId="0" borderId="1" applyAlignment="1" pivotButton="0" quotePrefix="0" xfId="0">
      <alignment horizontal="left" vertical="center" indent="1"/>
    </xf>
    <xf numFmtId="164" fontId="7" fillId="3" borderId="1" pivotButton="0" quotePrefix="0" xfId="0"/>
    <xf numFmtId="164" fontId="7" fillId="0" borderId="1" pivotButton="0" quotePrefix="0" xfId="0"/>
    <xf numFmtId="164" fontId="4" fillId="0" borderId="1" pivotButton="0" quotePrefix="0" xfId="0"/>
    <xf numFmtId="0" fontId="5" fillId="3" borderId="1" applyAlignment="1" pivotButton="0" quotePrefix="0" xfId="0">
      <alignment horizontal="left" indent="1"/>
    </xf>
    <xf numFmtId="165" fontId="4" fillId="3" borderId="1" pivotButton="0" quotePrefix="0" xfId="0"/>
    <xf numFmtId="0" fontId="5" fillId="0" borderId="1" applyAlignment="1" pivotButton="0" quotePrefix="0" xfId="0">
      <alignment horizontal="left" indent="1"/>
    </xf>
    <xf numFmtId="164" fontId="0" fillId="3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dxfs count="6">
    <dxf>
      <fill>
        <patternFill patternType="solid">
          <fgColor rgb="00F2C4C0"/>
        </patternFill>
      </fill>
    </dxf>
    <dxf>
      <fill>
        <patternFill patternType="solid">
          <fgColor rgb="00F7E3B5"/>
        </patternFill>
      </fill>
    </dxf>
    <dxf>
      <fill>
        <patternFill patternType="solid">
          <fgColor rgb="00C6E0CB"/>
        </patternFill>
      </fill>
    </dxf>
    <dxf>
      <fill>
        <patternFill patternType="solid">
          <fgColor rgb="00F7D7BE"/>
        </patternFill>
      </fill>
    </dxf>
    <dxf>
      <font>
        <name val="Calibri"/>
        <b val="1"/>
        <color rgb="007A1F17"/>
      </font>
      <fill>
        <patternFill patternType="solid">
          <fgColor rgb="00E8A9A2"/>
        </patternFill>
      </fill>
    </dxf>
    <dxf>
      <font>
        <name val="Calibri"/>
        <b val="1"/>
        <color rgb="007A1F17"/>
      </font>
      <fill>
        <patternFill patternType="solid">
          <fgColor rgb="00F2C4C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Solene Planning</author>
  </authors>
  <commentList>
    <comment ref="A9" authorId="0" shapeId="0">
      <text>
        <t>Sell-through = sales / (BOM + receipts). Traffic-light bands:
  &lt; 40%  = RED (slow)
  40-55% = AMBER (on plan)
  &gt; 55%  = GREEN (strong).</t>
      </text>
    </comment>
    <comment ref="A10" authorId="0" shapeId="0">
      <text>
        <t>Cover (weeks) = EOM / (AVERAGE(forward months' sales) / 4.345 weeks per month). Flagged when &lt; 6 weeks (thin) or &gt; 12 weeks (overstocked). Jan has no forward month, so cover is left blank (truncated at season end).</t>
      </text>
    </comment>
    <comment ref="A11" authorId="0" shapeId="0">
      <text>
        <t>Markdown depth % = markdowns / sales (chosen convention; the alternative markdowns/(sales+markdowns) is not used here).</t>
      </text>
    </comment>
    <comment ref="A13" authorId="0" shapeId="0">
      <text>
        <t>OTB REMAINING = OTB budget - planned receipts. DECEMBER is an intended OVER-BUY: the Dec budget is set below planned Dec receipts, so OTB remaining goes NEGATIVE (red) - the buyer has committed more intake than the open-to-buy allows for the peak month.</t>
      </text>
    </comment>
  </commentList>
</comments>
</file>

<file path=xl/comments/comment2.xml><?xml version="1.0" encoding="utf-8"?>
<comments xmlns="http://schemas.openxmlformats.org/spreadsheetml/2006/main">
  <authors>
    <author>Solene Planning</author>
  </authors>
  <commentList>
    <comment ref="A10" authorId="0" shapeId="0">
      <text>
        <t>Closing stock is computed inside WSSI (opening + intake - sales - markdowns), all from OTB references. It must equal the OTB EOM target, so this check row is 0 every month - the retail identity ties out.</t>
      </text>
    </comment>
  </commentList>
</comments>
</file>

<file path=xl/comments/comment3.xml><?xml version="1.0" encoding="utf-8"?>
<comments xmlns="http://schemas.openxmlformats.org/spreadsheetml/2006/main">
  <authors>
    <author>Solene Planning</author>
  </authors>
  <commentList>
    <comment ref="C3" authorId="0" shapeId="0">
      <text>
        <t>Actual sales are inputs. Sep and Oct are filled with in-season actuals; Nov, Dec and Jan are empty because the season is only partway through. Variance formulas guard the empty months and the /0 case, returning blank ("") not an error.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tabColor rgb="005B2A4E"/>
    <outlinePr summaryBelow="1" summaryRight="1"/>
    <pageSetUpPr fitToPage="1"/>
  </sheetPr>
  <dimension ref="A1:G1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30" customHeight="1">
      <c r="A1" s="1" t="inlineStr">
        <is>
          <t>Solene  ·  AW Open-To-Buy &amp; Markdown Planner</t>
        </is>
      </c>
    </row>
    <row r="2" ht="18" customHeight="1">
      <c r="A2" s="2" t="inlineStr">
        <is>
          <t>Fictional womenswear RTW label  ·  season Sep–Jan  ·  all values €k (EUR thousands)  ·  live retail-maths model</t>
        </is>
      </c>
    </row>
    <row r="3" ht="24" customHeight="1">
      <c r="A3" s="3" t="inlineStr">
        <is>
          <t>Row label</t>
        </is>
      </c>
      <c r="B3" s="3" t="inlineStr">
        <is>
          <t>Sep</t>
        </is>
      </c>
      <c r="C3" s="3" t="inlineStr">
        <is>
          <t>Oct</t>
        </is>
      </c>
      <c r="D3" s="3" t="inlineStr">
        <is>
          <t>Nov</t>
        </is>
      </c>
      <c r="E3" s="3" t="inlineStr">
        <is>
          <t>Dec</t>
        </is>
      </c>
      <c r="F3" s="3" t="inlineStr">
        <is>
          <t>Jan</t>
        </is>
      </c>
      <c r="G3" s="3" t="inlineStr">
        <is>
          <t>Season Σ</t>
        </is>
      </c>
    </row>
    <row r="4">
      <c r="A4" s="4" t="inlineStr">
        <is>
          <t>Planned sales (€k)</t>
        </is>
      </c>
      <c r="B4" s="5" t="n">
        <v>180</v>
      </c>
      <c r="C4" s="5" t="n">
        <v>240</v>
      </c>
      <c r="D4" s="5" t="n">
        <v>330</v>
      </c>
      <c r="E4" s="5" t="n">
        <v>560</v>
      </c>
      <c r="F4" s="5" t="n">
        <v>220</v>
      </c>
      <c r="G4" s="6">
        <f>SUM(B4:F4)</f>
        <v/>
      </c>
    </row>
    <row r="5">
      <c r="A5" s="7" t="inlineStr">
        <is>
          <t>Planned markdowns (€k)</t>
        </is>
      </c>
      <c r="B5" s="8" t="n">
        <v>10</v>
      </c>
      <c r="C5" s="8" t="n">
        <v>18</v>
      </c>
      <c r="D5" s="8" t="n">
        <v>35</v>
      </c>
      <c r="E5" s="8" t="n">
        <v>70</v>
      </c>
      <c r="F5" s="8" t="n">
        <v>150</v>
      </c>
      <c r="G5" s="9">
        <f>SUM(B5:F5)</f>
        <v/>
      </c>
    </row>
    <row r="6">
      <c r="A6" s="4" t="inlineStr">
        <is>
          <t>BOM stock (€k)</t>
        </is>
      </c>
      <c r="B6" s="5" t="n">
        <v>300</v>
      </c>
      <c r="C6" s="10">
        <f>B7</f>
        <v/>
      </c>
      <c r="D6" s="10">
        <f>C7</f>
        <v/>
      </c>
      <c r="E6" s="10">
        <f>D7</f>
        <v/>
      </c>
      <c r="F6" s="10">
        <f>E7</f>
        <v/>
      </c>
      <c r="G6" s="11" t="n"/>
    </row>
    <row r="7">
      <c r="A7" s="7" t="inlineStr">
        <is>
          <t>EOM target (€k)</t>
        </is>
      </c>
      <c r="B7" s="8" t="n">
        <v>330</v>
      </c>
      <c r="C7" s="8" t="n">
        <v>400</v>
      </c>
      <c r="D7" s="8" t="n">
        <v>470</v>
      </c>
      <c r="E7" s="8" t="n">
        <v>250</v>
      </c>
      <c r="F7" s="8" t="n">
        <v>160</v>
      </c>
      <c r="G7" s="12" t="n"/>
    </row>
    <row r="8">
      <c r="A8" s="13" t="inlineStr">
        <is>
          <t>RECEIPTS = sales+md+EOM−BOM (€k)</t>
        </is>
      </c>
      <c r="B8" s="6">
        <f>B4+B5+B7-B6</f>
        <v/>
      </c>
      <c r="C8" s="6">
        <f>C4+C5+C7-C6</f>
        <v/>
      </c>
      <c r="D8" s="6">
        <f>D4+D5+D7-D6</f>
        <v/>
      </c>
      <c r="E8" s="6">
        <f>E4+E5+E7-E6</f>
        <v/>
      </c>
      <c r="F8" s="6">
        <f>F4+F5+F7-F6</f>
        <v/>
      </c>
      <c r="G8" s="6">
        <f>SUM(B8:F8)</f>
        <v/>
      </c>
    </row>
    <row r="9">
      <c r="A9" s="7" t="inlineStr">
        <is>
          <t>Sell-through % = sales/(BOM+receipts)</t>
        </is>
      </c>
      <c r="B9" s="14">
        <f>B4/(B6+B8)</f>
        <v/>
      </c>
      <c r="C9" s="14">
        <f>C4/(C6+C8)</f>
        <v/>
      </c>
      <c r="D9" s="14">
        <f>D4/(D6+D8)</f>
        <v/>
      </c>
      <c r="E9" s="14">
        <f>E4/(E6+E8)</f>
        <v/>
      </c>
      <c r="F9" s="14">
        <f>F4/(F6+F8)</f>
        <v/>
      </c>
      <c r="G9" s="12" t="n"/>
    </row>
    <row r="10">
      <c r="A10" s="4" t="inlineStr">
        <is>
          <t>Cover (weeks) = EOM/fwd weekly sales</t>
        </is>
      </c>
      <c r="B10" s="15">
        <f>B7/(AVERAGE(C4:F4)/4.345)</f>
        <v/>
      </c>
      <c r="C10" s="15">
        <f>C7/(AVERAGE(D4:F4)/4.345)</f>
        <v/>
      </c>
      <c r="D10" s="15">
        <f>D7/(AVERAGE(E4:F4)/4.345)</f>
        <v/>
      </c>
      <c r="E10" s="15">
        <f>E7/(AVERAGE(F4:F4)/4.345)</f>
        <v/>
      </c>
      <c r="F10" s="16" t="n"/>
      <c r="G10" s="11" t="n"/>
    </row>
    <row r="11">
      <c r="A11" s="7" t="inlineStr">
        <is>
          <t>Markdown depth % = markdowns/sales</t>
        </is>
      </c>
      <c r="B11" s="14">
        <f>B5/B4</f>
        <v/>
      </c>
      <c r="C11" s="14">
        <f>C5/C4</f>
        <v/>
      </c>
      <c r="D11" s="14">
        <f>D5/D4</f>
        <v/>
      </c>
      <c r="E11" s="14">
        <f>E5/E4</f>
        <v/>
      </c>
      <c r="F11" s="14">
        <f>F5/F4</f>
        <v/>
      </c>
      <c r="G11" s="14">
        <f>AVERAGE(B11:F11)</f>
        <v/>
      </c>
    </row>
    <row r="12">
      <c r="A12" s="4" t="inlineStr">
        <is>
          <t>OTB budget (€k)</t>
        </is>
      </c>
      <c r="B12" s="5" t="n">
        <v>260</v>
      </c>
      <c r="C12" s="5" t="n">
        <v>360</v>
      </c>
      <c r="D12" s="5" t="n">
        <v>480</v>
      </c>
      <c r="E12" s="5" t="n">
        <v>360</v>
      </c>
      <c r="F12" s="5" t="n">
        <v>320</v>
      </c>
      <c r="G12" s="6">
        <f>SUM(B12:F12)</f>
        <v/>
      </c>
    </row>
    <row r="13">
      <c r="A13" s="17" t="inlineStr">
        <is>
          <t>OTB REMAINING = budget−receipts (€k)</t>
        </is>
      </c>
      <c r="B13" s="9">
        <f>B12-B8</f>
        <v/>
      </c>
      <c r="C13" s="9">
        <f>C12-C8</f>
        <v/>
      </c>
      <c r="D13" s="9">
        <f>D12-D8</f>
        <v/>
      </c>
      <c r="E13" s="9">
        <f>E12-E8</f>
        <v/>
      </c>
      <c r="F13" s="9">
        <f>F12-F8</f>
        <v/>
      </c>
      <c r="G13" s="9">
        <f>G12-G8</f>
        <v/>
      </c>
    </row>
  </sheetData>
  <mergeCells count="2">
    <mergeCell ref="A2:G2"/>
    <mergeCell ref="A1:G1"/>
  </mergeCells>
  <conditionalFormatting sqref="B9:F9">
    <cfRule type="cellIs" priority="1" operator="lessThan" dxfId="0">
      <formula>0.4</formula>
    </cfRule>
    <cfRule type="cellIs" priority="2" operator="between" dxfId="1">
      <formula>0.4</formula>
      <formula>0.55</formula>
    </cfRule>
    <cfRule type="cellIs" priority="3" operator="greaterThan" dxfId="2">
      <formula>0.55</formula>
    </cfRule>
  </conditionalFormatting>
  <conditionalFormatting sqref="B10:F10">
    <cfRule type="cellIs" priority="4" operator="lessThan" dxfId="3">
      <formula>6</formula>
    </cfRule>
    <cfRule type="cellIs" priority="5" operator="greaterThan" dxfId="3">
      <formula>12</formula>
    </cfRule>
  </conditionalFormatting>
  <conditionalFormatting sqref="B13:G13">
    <cfRule type="cellIs" priority="6" operator="lessThan" dxfId="4">
      <formula>0</formula>
    </cfRule>
  </conditionalFormatting>
  <pageMargins left="0.3" right="0.3" top="0.4" bottom="0.4" header="0.5" footer="0.5"/>
  <pageSetup orientation="landscape" fitToHeight="1" fitToWidth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8E5B72"/>
    <outlinePr summaryBelow="1" summaryRight="1"/>
    <pageSetUpPr fitToPage="1"/>
  </sheetPr>
  <dimension ref="A1:G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30" customHeight="1">
      <c r="A1" s="1" t="inlineStr">
        <is>
          <t>Solene  ·  WSSI — Weekly/Monthly Stock &amp; Sales Intake</t>
        </is>
      </c>
    </row>
    <row r="2" ht="18" customHeight="1">
      <c r="A2" s="2" t="inlineStr">
        <is>
          <t>Every cell is a live cross-sheet reference into 'OTB' (no re-typed numbers) — proves the retail identity ties out</t>
        </is>
      </c>
    </row>
    <row r="3" ht="24" customHeight="1">
      <c r="A3" s="3" t="inlineStr">
        <is>
          <t>Row label</t>
        </is>
      </c>
      <c r="B3" s="3" t="inlineStr">
        <is>
          <t>Sep</t>
        </is>
      </c>
      <c r="C3" s="3" t="inlineStr">
        <is>
          <t>Oct</t>
        </is>
      </c>
      <c r="D3" s="3" t="inlineStr">
        <is>
          <t>Nov</t>
        </is>
      </c>
      <c r="E3" s="3" t="inlineStr">
        <is>
          <t>Dec</t>
        </is>
      </c>
      <c r="F3" s="3" t="inlineStr">
        <is>
          <t>Jan</t>
        </is>
      </c>
      <c r="G3" s="3" t="inlineStr">
        <is>
          <t>Season Σ</t>
        </is>
      </c>
    </row>
    <row r="4">
      <c r="A4" s="4" t="inlineStr">
        <is>
          <t>Opening stock (BOM)  → OTB</t>
        </is>
      </c>
      <c r="B4" s="18">
        <f>OTB!B6</f>
        <v/>
      </c>
      <c r="C4" s="18">
        <f>OTB!C6</f>
        <v/>
      </c>
      <c r="D4" s="18">
        <f>OTB!D6</f>
        <v/>
      </c>
      <c r="E4" s="18">
        <f>OTB!E6</f>
        <v/>
      </c>
      <c r="F4" s="18">
        <f>OTB!F6</f>
        <v/>
      </c>
      <c r="G4" s="11" t="n"/>
    </row>
    <row r="5">
      <c r="A5" s="7" t="inlineStr">
        <is>
          <t>+ Intake (receipts)  → OTB</t>
        </is>
      </c>
      <c r="B5" s="19">
        <f>OTB!B8</f>
        <v/>
      </c>
      <c r="C5" s="19">
        <f>OTB!C8</f>
        <v/>
      </c>
      <c r="D5" s="19">
        <f>OTB!D8</f>
        <v/>
      </c>
      <c r="E5" s="19">
        <f>OTB!E8</f>
        <v/>
      </c>
      <c r="F5" s="19">
        <f>OTB!F8</f>
        <v/>
      </c>
      <c r="G5" s="20">
        <f>SUM(B5:F5)</f>
        <v/>
      </c>
    </row>
    <row r="6">
      <c r="A6" s="4" t="inlineStr">
        <is>
          <t>− Sales  → OTB</t>
        </is>
      </c>
      <c r="B6" s="18">
        <f>OTB!B4</f>
        <v/>
      </c>
      <c r="C6" s="18">
        <f>OTB!C4</f>
        <v/>
      </c>
      <c r="D6" s="18">
        <f>OTB!D4</f>
        <v/>
      </c>
      <c r="E6" s="18">
        <f>OTB!E4</f>
        <v/>
      </c>
      <c r="F6" s="18">
        <f>OTB!F4</f>
        <v/>
      </c>
      <c r="G6" s="10">
        <f>SUM(B6:F6)</f>
        <v/>
      </c>
    </row>
    <row r="7">
      <c r="A7" s="7" t="inlineStr">
        <is>
          <t>− Markdowns  → OTB</t>
        </is>
      </c>
      <c r="B7" s="19">
        <f>OTB!B5</f>
        <v/>
      </c>
      <c r="C7" s="19">
        <f>OTB!C5</f>
        <v/>
      </c>
      <c r="D7" s="19">
        <f>OTB!D5</f>
        <v/>
      </c>
      <c r="E7" s="19">
        <f>OTB!E5</f>
        <v/>
      </c>
      <c r="F7" s="19">
        <f>OTB!F5</f>
        <v/>
      </c>
      <c r="G7" s="20">
        <f>SUM(B7:F7)</f>
        <v/>
      </c>
    </row>
    <row r="8">
      <c r="A8" s="13" t="inlineStr">
        <is>
          <t>Closing stock (opening+intake−sales−md)</t>
        </is>
      </c>
      <c r="B8" s="6">
        <f>B4+B5-B6-B7</f>
        <v/>
      </c>
      <c r="C8" s="6">
        <f>C4+C5-C6-C7</f>
        <v/>
      </c>
      <c r="D8" s="6">
        <f>D4+D5-D6-D7</f>
        <v/>
      </c>
      <c r="E8" s="6">
        <f>E4+E5-E6-E7</f>
        <v/>
      </c>
      <c r="F8" s="6">
        <f>F4+F5-F6-F7</f>
        <v/>
      </c>
      <c r="G8" s="11" t="n"/>
    </row>
    <row r="9">
      <c r="A9" s="7" t="inlineStr">
        <is>
          <t>EOM target (per OTB)  → OTB</t>
        </is>
      </c>
      <c r="B9" s="19">
        <f>OTB!B7</f>
        <v/>
      </c>
      <c r="C9" s="19">
        <f>OTB!C7</f>
        <v/>
      </c>
      <c r="D9" s="19">
        <f>OTB!D7</f>
        <v/>
      </c>
      <c r="E9" s="19">
        <f>OTB!E7</f>
        <v/>
      </c>
      <c r="F9" s="19">
        <f>OTB!F7</f>
        <v/>
      </c>
      <c r="G9" s="12" t="n"/>
    </row>
    <row r="10">
      <c r="A10" s="13" t="inlineStr">
        <is>
          <t>Identity check (closing − EOM)</t>
        </is>
      </c>
      <c r="B10" s="10">
        <f>B8-B9</f>
        <v/>
      </c>
      <c r="C10" s="10">
        <f>C8-C9</f>
        <v/>
      </c>
      <c r="D10" s="10">
        <f>D8-D9</f>
        <v/>
      </c>
      <c r="E10" s="10">
        <f>E8-E9</f>
        <v/>
      </c>
      <c r="F10" s="10">
        <f>F8-F9</f>
        <v/>
      </c>
      <c r="G10" s="11" t="n"/>
    </row>
    <row r="11">
      <c r="A11" s="7" t="inlineStr">
        <is>
          <t>Cumulative season sales</t>
        </is>
      </c>
      <c r="B11" s="20">
        <f>OTB!B4</f>
        <v/>
      </c>
      <c r="C11" s="20">
        <f>B11+OTB!C4</f>
        <v/>
      </c>
      <c r="D11" s="20">
        <f>C11+OTB!D4</f>
        <v/>
      </c>
      <c r="E11" s="20">
        <f>D11+OTB!E4</f>
        <v/>
      </c>
      <c r="F11" s="20">
        <f>E11+OTB!F4</f>
        <v/>
      </c>
      <c r="G11" s="20">
        <f>F11</f>
        <v/>
      </c>
    </row>
  </sheetData>
  <mergeCells count="2">
    <mergeCell ref="A2:G2"/>
    <mergeCell ref="A1:G1"/>
  </mergeCells>
  <pageMargins left="0.3" right="0.3" top="0.4" bottom="0.4" header="0.5" footer="0.5"/>
  <pageSetup orientation="landscape" fitToHeight="1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B07A8C"/>
    <outlinePr summaryBelow="1" summaryRight="1"/>
    <pageSetUpPr fitToPage="1"/>
  </sheetPr>
  <dimension ref="A1:E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19" customWidth="1" min="3" max="3"/>
    <col width="15" customWidth="1" min="4" max="4"/>
    <col width="14" customWidth="1" min="5" max="5"/>
  </cols>
  <sheetData>
    <row r="1" ht="30" customHeight="1">
      <c r="A1" s="1" t="inlineStr">
        <is>
          <t>Solene  ·  Plan vs Actual — Sales Variance</t>
        </is>
      </c>
    </row>
    <row r="2" ht="18" customHeight="1">
      <c r="A2" s="2" t="inlineStr">
        <is>
          <t>PLAN referenced live from 'OTB'; ACTUAL is input; Nov–Jan empty (season partway)</t>
        </is>
      </c>
    </row>
    <row r="3" ht="24" customHeight="1">
      <c r="A3" s="3" t="inlineStr">
        <is>
          <t>Month</t>
        </is>
      </c>
      <c r="B3" s="3" t="inlineStr">
        <is>
          <t>Plan sales (€k)</t>
        </is>
      </c>
      <c r="C3" s="3" t="inlineStr">
        <is>
          <t>Actual sales (€k)</t>
        </is>
      </c>
      <c r="D3" s="3" t="inlineStr">
        <is>
          <t>Variance (€k)</t>
        </is>
      </c>
      <c r="E3" s="3" t="inlineStr">
        <is>
          <t>Variance %</t>
        </is>
      </c>
    </row>
    <row r="4">
      <c r="A4" s="21" t="inlineStr">
        <is>
          <t>Sep</t>
        </is>
      </c>
      <c r="B4" s="18">
        <f>OTB!B4</f>
        <v/>
      </c>
      <c r="C4" s="5" t="n">
        <v>172</v>
      </c>
      <c r="D4" s="10">
        <f>IF(C4="","",C4-B4)</f>
        <v/>
      </c>
      <c r="E4" s="22">
        <f>IF(OR(C4="",B4=0),"",(C4-B4)/B4)</f>
        <v/>
      </c>
    </row>
    <row r="5">
      <c r="A5" s="23" t="inlineStr">
        <is>
          <t>Oct</t>
        </is>
      </c>
      <c r="B5" s="19">
        <f>OTB!C4</f>
        <v/>
      </c>
      <c r="C5" s="8" t="n">
        <v>255</v>
      </c>
      <c r="D5" s="20">
        <f>IF(C5="","",C5-B5)</f>
        <v/>
      </c>
      <c r="E5" s="14">
        <f>IF(OR(C5="",B5=0),"",(C5-B5)/B5)</f>
        <v/>
      </c>
    </row>
    <row r="6">
      <c r="A6" s="21" t="inlineStr">
        <is>
          <t>Nov</t>
        </is>
      </c>
      <c r="B6" s="18">
        <f>OTB!D4</f>
        <v/>
      </c>
      <c r="C6" s="24" t="n"/>
      <c r="D6" s="10">
        <f>IF(C6="","",C6-B6)</f>
        <v/>
      </c>
      <c r="E6" s="22">
        <f>IF(OR(C6="",B6=0),"",(C6-B6)/B6)</f>
        <v/>
      </c>
    </row>
    <row r="7">
      <c r="A7" s="23" t="inlineStr">
        <is>
          <t>Dec</t>
        </is>
      </c>
      <c r="B7" s="19">
        <f>OTB!E4</f>
        <v/>
      </c>
      <c r="C7" s="25" t="n"/>
      <c r="D7" s="20">
        <f>IF(C7="","",C7-B7)</f>
        <v/>
      </c>
      <c r="E7" s="14">
        <f>IF(OR(C7="",B7=0),"",(C7-B7)/B7)</f>
        <v/>
      </c>
    </row>
    <row r="8">
      <c r="A8" s="21" t="inlineStr">
        <is>
          <t>Jan</t>
        </is>
      </c>
      <c r="B8" s="18">
        <f>OTB!F4</f>
        <v/>
      </c>
      <c r="C8" s="24" t="n"/>
      <c r="D8" s="10">
        <f>IF(C8="","",C8-B8)</f>
        <v/>
      </c>
      <c r="E8" s="22">
        <f>IF(OR(C8="",B8=0),"",(C8-B8)/B8)</f>
        <v/>
      </c>
    </row>
  </sheetData>
  <mergeCells count="2">
    <mergeCell ref="A2:E2"/>
    <mergeCell ref="A1:E1"/>
  </mergeCells>
  <conditionalFormatting sqref="D4:D8">
    <cfRule type="cellIs" priority="1" operator="greaterThan" dxfId="2">
      <formula>0</formula>
    </cfRule>
    <cfRule type="cellIs" priority="2" operator="lessThan" dxfId="5">
      <formula>0</formula>
    </cfRule>
  </conditionalFormatting>
  <conditionalFormatting sqref="E4:E8">
    <cfRule type="cellIs" priority="3" operator="greaterThan" dxfId="2">
      <formula>0</formula>
    </cfRule>
    <cfRule type="cellIs" priority="4" operator="lessThan" dxfId="5">
      <formula>0</formula>
    </cfRule>
  </conditionalFormatting>
  <pageMargins left="0.3" right="0.3" top="0.4" bottom="0.4" header="0.5" footer="0.5"/>
  <pageSetup orientation="landscape" fitToHeight="1" fitToWidth="1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2026-07-14T17:19:10Z</dcterms:created>
  <dcterms:modified xsi:type="dcterms:W3CDTF">2026-07-14T17:19:10Z</dcterms:modified>
</cp:coreProperties>
</file>