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omments/comment1.xml" ContentType="application/vnd.openxmlformats-officedocument.spreadsheetml.comment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Architecture" sheetId="1" state="visible" r:id="rId1"/>
    <sheet name="SKU list" sheetId="2" state="visible" r:id="rId2"/>
    <sheet name="Price ladder" sheetId="3" state="visible" r:id="rId3"/>
  </sheets>
  <definedNames>
    <definedName name="_xlnm.Print_Area" localSheetId="0">'Architecture'!$A$1:$I$20</definedName>
    <definedName name="_xlnm._FilterDatabase" localSheetId="1" hidden="1">'SKU list'!$A$2:$F$56</definedName>
    <definedName name="_xlnm.Print_Area" localSheetId="1">'SKU list'!$A$1:$F$56</definedName>
    <definedName name="_xlnm.Print_Area" localSheetId="2">'Price ladder'!$A$1:$H$56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0.0%"/>
    <numFmt numFmtId="165" formatCode="€#,##0"/>
  </numFmts>
  <fonts count="11">
    <font>
      <name val="Calibri"/>
      <family val="2"/>
      <color theme="1"/>
      <sz val="11"/>
      <scheme val="minor"/>
    </font>
    <font>
      <b val="1"/>
      <color rgb="00FFFFFF"/>
      <sz val="16"/>
    </font>
    <font>
      <i val="1"/>
      <color rgb="0023302C"/>
      <sz val="10"/>
    </font>
    <font>
      <b val="1"/>
      <color rgb="00FFFFFF"/>
      <sz val="11"/>
    </font>
    <font>
      <b val="1"/>
      <color rgb="0023302C"/>
    </font>
    <font>
      <color rgb="00008000"/>
    </font>
    <font>
      <color rgb="00000000"/>
    </font>
    <font>
      <b val="1"/>
      <color rgb="00FFFFFF"/>
    </font>
    <font>
      <color rgb="000000FF"/>
    </font>
    <font>
      <b val="1"/>
      <color rgb="00FFFFFF"/>
      <sz val="14"/>
    </font>
    <font>
      <color rgb="0023302C"/>
    </font>
  </fonts>
  <fills count="7">
    <fill>
      <patternFill/>
    </fill>
    <fill>
      <patternFill patternType="gray125"/>
    </fill>
    <fill>
      <patternFill patternType="solid">
        <fgColor rgb="001F4E46"/>
      </patternFill>
    </fill>
    <fill>
      <patternFill patternType="solid">
        <fgColor rgb="00F6F2EC"/>
      </patternFill>
    </fill>
    <fill>
      <patternFill patternType="solid">
        <fgColor rgb="0023302C"/>
      </patternFill>
    </fill>
    <fill>
      <patternFill patternType="solid">
        <fgColor rgb="00EFE9DF"/>
      </patternFill>
    </fill>
    <fill>
      <patternFill patternType="solid">
        <fgColor rgb="00C97B4A"/>
      </patternFill>
    </fill>
  </fills>
  <borders count="2">
    <border>
      <left/>
      <right/>
      <top/>
      <bottom/>
      <diagonal/>
    </border>
    <border>
      <left style="thin">
        <color rgb="00D8D0C4"/>
      </left>
      <right style="thin">
        <color rgb="00D8D0C4"/>
      </right>
      <top style="thin">
        <color rgb="00D8D0C4"/>
      </top>
      <bottom style="thin">
        <color rgb="00D8D0C4"/>
      </bottom>
    </border>
  </borders>
  <cellStyleXfs count="1">
    <xf numFmtId="0" fontId="0" fillId="0" borderId="0"/>
  </cellStyleXfs>
  <cellXfs count="40">
    <xf numFmtId="0" fontId="0" fillId="0" borderId="0" pivotButton="0" quotePrefix="0" xfId="0"/>
    <xf numFmtId="0" fontId="1" fillId="2" borderId="0" applyAlignment="1" pivotButton="0" quotePrefix="0" xfId="0">
      <alignment horizontal="left" vertical="center" indent="1"/>
    </xf>
    <xf numFmtId="0" fontId="2" fillId="3" borderId="0" applyAlignment="1" pivotButton="0" quotePrefix="0" xfId="0">
      <alignment horizontal="left" vertical="center" indent="1"/>
    </xf>
    <xf numFmtId="0" fontId="3" fillId="2" borderId="1" applyAlignment="1" pivotButton="0" quotePrefix="0" xfId="0">
      <alignment horizontal="center" vertical="center" wrapText="1"/>
    </xf>
    <xf numFmtId="0" fontId="4" fillId="5" borderId="1" pivotButton="0" quotePrefix="0" xfId="0"/>
    <xf numFmtId="1" fontId="5" fillId="5" borderId="1" applyAlignment="1" pivotButton="0" quotePrefix="0" xfId="0">
      <alignment horizontal="center"/>
    </xf>
    <xf numFmtId="1" fontId="6" fillId="5" borderId="1" applyAlignment="1" pivotButton="0" quotePrefix="0" xfId="0">
      <alignment horizontal="center"/>
    </xf>
    <xf numFmtId="164" fontId="6" fillId="5" borderId="1" pivotButton="0" quotePrefix="0" xfId="0"/>
    <xf numFmtId="164" fontId="5" fillId="5" borderId="1" pivotButton="0" quotePrefix="0" xfId="0"/>
    <xf numFmtId="0" fontId="4" fillId="0" borderId="1" pivotButton="0" quotePrefix="0" xfId="0"/>
    <xf numFmtId="1" fontId="5" fillId="0" borderId="1" applyAlignment="1" pivotButton="0" quotePrefix="0" xfId="0">
      <alignment horizontal="center"/>
    </xf>
    <xf numFmtId="1" fontId="6" fillId="0" borderId="1" applyAlignment="1" pivotButton="0" quotePrefix="0" xfId="0">
      <alignment horizontal="center"/>
    </xf>
    <xf numFmtId="164" fontId="6" fillId="0" borderId="1" pivotButton="0" quotePrefix="0" xfId="0"/>
    <xf numFmtId="164" fontId="5" fillId="0" borderId="1" pivotButton="0" quotePrefix="0" xfId="0"/>
    <xf numFmtId="0" fontId="7" fillId="4" borderId="1" pivotButton="0" quotePrefix="0" xfId="0"/>
    <xf numFmtId="1" fontId="7" fillId="4" borderId="1" applyAlignment="1" pivotButton="0" quotePrefix="0" xfId="0">
      <alignment horizontal="center"/>
    </xf>
    <xf numFmtId="164" fontId="7" fillId="4" borderId="1" pivotButton="0" quotePrefix="0" xfId="0"/>
    <xf numFmtId="0" fontId="0" fillId="4" borderId="1" pivotButton="0" quotePrefix="0" xfId="0"/>
    <xf numFmtId="0" fontId="4" fillId="0" borderId="0" pivotButton="0" quotePrefix="0" xfId="0"/>
    <xf numFmtId="165" fontId="8" fillId="0" borderId="0" applyAlignment="1" pivotButton="0" quotePrefix="0" xfId="0">
      <alignment horizontal="center"/>
    </xf>
    <xf numFmtId="164" fontId="6" fillId="0" borderId="0" applyAlignment="1" pivotButton="0" quotePrefix="0" xfId="0">
      <alignment horizontal="center"/>
    </xf>
    <xf numFmtId="0" fontId="6" fillId="0" borderId="0" applyAlignment="1" pivotButton="0" quotePrefix="0" xfId="0">
      <alignment horizontal="center"/>
    </xf>
    <xf numFmtId="0" fontId="9" fillId="2" borderId="0" applyAlignment="1" pivotButton="0" quotePrefix="0" xfId="0">
      <alignment horizontal="left" vertical="center" indent="1"/>
    </xf>
    <xf numFmtId="0" fontId="3" fillId="2" borderId="0" applyAlignment="1" pivotButton="0" quotePrefix="0" xfId="0">
      <alignment horizontal="center" vertical="center" wrapText="1"/>
    </xf>
    <xf numFmtId="0" fontId="10" fillId="0" borderId="1" pivotButton="0" quotePrefix="0" xfId="0"/>
    <xf numFmtId="0" fontId="0" fillId="0" borderId="1" applyAlignment="1" pivotButton="0" quotePrefix="0" xfId="0">
      <alignment horizontal="center"/>
    </xf>
    <xf numFmtId="165" fontId="8" fillId="0" borderId="1" applyAlignment="1" pivotButton="0" quotePrefix="0" xfId="0">
      <alignment horizontal="right"/>
    </xf>
    <xf numFmtId="0" fontId="10" fillId="5" borderId="1" pivotButton="0" quotePrefix="0" xfId="0"/>
    <xf numFmtId="0" fontId="0" fillId="5" borderId="1" applyAlignment="1" pivotButton="0" quotePrefix="0" xfId="0">
      <alignment horizontal="center"/>
    </xf>
    <xf numFmtId="165" fontId="8" fillId="5" borderId="1" applyAlignment="1" pivotButton="0" quotePrefix="0" xfId="0">
      <alignment horizontal="right"/>
    </xf>
    <xf numFmtId="0" fontId="9" fillId="6" borderId="0" applyAlignment="1" pivotButton="0" quotePrefix="0" xfId="0">
      <alignment horizontal="left" vertical="center" indent="1"/>
    </xf>
    <xf numFmtId="0" fontId="3" fillId="6" borderId="0" applyAlignment="1" pivotButton="0" quotePrefix="0" xfId="0">
      <alignment horizontal="center" vertical="center" wrapText="1"/>
    </xf>
    <xf numFmtId="0" fontId="5" fillId="0" borderId="1" pivotButton="0" quotePrefix="0" xfId="0"/>
    <xf numFmtId="0" fontId="5" fillId="0" borderId="1" applyAlignment="1" pivotButton="0" quotePrefix="0" xfId="0">
      <alignment horizontal="center"/>
    </xf>
    <xf numFmtId="165" fontId="5" fillId="0" borderId="1" applyAlignment="1" pivotButton="0" quotePrefix="0" xfId="0">
      <alignment horizontal="center"/>
    </xf>
    <xf numFmtId="0" fontId="6" fillId="0" borderId="1" applyAlignment="1" pivotButton="0" quotePrefix="0" xfId="0">
      <alignment horizontal="center"/>
    </xf>
    <xf numFmtId="0" fontId="5" fillId="5" borderId="1" pivotButton="0" quotePrefix="0" xfId="0"/>
    <xf numFmtId="0" fontId="5" fillId="5" borderId="1" applyAlignment="1" pivotButton="0" quotePrefix="0" xfId="0">
      <alignment horizontal="center"/>
    </xf>
    <xf numFmtId="165" fontId="5" fillId="5" borderId="1" applyAlignment="1" pivotButton="0" quotePrefix="0" xfId="0">
      <alignment horizontal="center"/>
    </xf>
    <xf numFmtId="0" fontId="6" fillId="5" borderId="1" applyAlignment="1" pivotButton="0" quotePrefix="0" xfId="0">
      <alignment horizontal="center"/>
    </xf>
  </cellXfs>
  <cellStyles count="1">
    <cellStyle name="Normal" xfId="0" builtinId="0" hidden="0"/>
  </cellStyles>
  <dxfs count="2">
    <dxf>
      <font>
        <b val="1"/>
        <color rgb="00FFFFFF"/>
      </font>
      <fill>
        <patternFill patternType="solid">
          <fgColor rgb="00C0392B"/>
        </patternFill>
      </fill>
    </dxf>
    <dxf>
      <fill>
        <patternFill patternType="solid">
          <fgColor rgb="00F4D6C4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comments/comment1.xml><?xml version="1.0" encoding="utf-8"?>
<comments xmlns="http://schemas.openxmlformats.org/spreadsheetml/2006/main">
  <authors>
    <author>Halden Merchandising</author>
  </authors>
  <commentList>
    <comment ref="D19" authorId="0" shapeId="0">
      <text>
        <t>DESIGNED TO BREACH: Icon tier holds 6 of 54 options = 11.1%, above the 10% icon ceiling. Trimming one Icon option (to 5/54 = 9.3%) clears it. This flag is intentionally live so the red-fill conditional format renders.</t>
      </text>
    </comment>
    <comment ref="D20" authorId="0" shapeId="0">
      <text>
        <t>OK by design: weighted newness = 34/54 = 63.0%, above the 60% floor. Only the icon-ceiling guardrail is set to breach.</t>
      </text>
    </comment>
  </commentList>
</comment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comments" Target="/xl/comments/comment1.xml" Id="comments" /><Relationship Type="http://schemas.openxmlformats.org/officeDocument/2006/relationships/vmlDrawing" Target="/xl/drawings/commentsDrawing1.vml" Id="anysvml" /></Relationships>
</file>

<file path=xl/worksheets/sheet1.xml><?xml version="1.0" encoding="utf-8"?>
<worksheet xmlns="http://schemas.openxmlformats.org/spreadsheetml/2006/main">
  <sheetPr>
    <tabColor rgb="001F4E46"/>
    <outlinePr summaryBelow="1" summaryRight="1"/>
    <pageSetUpPr fitToPage="1"/>
  </sheetPr>
  <dimension ref="A1:I20"/>
  <sheetViews>
    <sheetView workbookViewId="0">
      <pane xSplit="1" ySplit="4" topLeftCell="B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6" customWidth="1" min="1" max="1"/>
    <col width="10" customWidth="1" min="2" max="2"/>
    <col width="10" customWidth="1" min="3" max="3"/>
    <col width="11" customWidth="1" min="4" max="4"/>
    <col width="10" customWidth="1" min="5" max="5"/>
    <col width="12" customWidth="1" min="6" max="6"/>
    <col width="12" customWidth="1" min="7" max="7"/>
    <col width="14" customWidth="1" min="8" max="8"/>
    <col width="13" customWidth="1" min="9" max="9"/>
  </cols>
  <sheetData>
    <row r="1" ht="34" customHeight="1">
      <c r="A1" s="1" t="inlineStr">
        <is>
          <t>HALDEN — SS26 Range Architecture &amp; Option Plan</t>
        </is>
      </c>
    </row>
    <row r="2" ht="20" customHeight="1">
      <c r="A2" s="2" t="inlineStr">
        <is>
          <t>Spring/Summer 2026  ·  54 options  ·  6 categories × 4 tiers  ·  matrix derived by COUNTIFS from 'SKU list'</t>
        </is>
      </c>
    </row>
    <row r="4" ht="26" customHeight="1">
      <c r="A4" s="3" t="inlineStr">
        <is>
          <t>Category</t>
        </is>
      </c>
      <c r="B4" s="3" t="inlineStr">
        <is>
          <t>Entry</t>
        </is>
      </c>
      <c r="C4" s="3" t="inlineStr">
        <is>
          <t>Core</t>
        </is>
      </c>
      <c r="D4" s="3" t="inlineStr">
        <is>
          <t>Premium</t>
        </is>
      </c>
      <c r="E4" s="3" t="inlineStr">
        <is>
          <t>Icon</t>
        </is>
      </c>
      <c r="F4" s="3" t="inlineStr">
        <is>
          <t>Σ Options</t>
        </is>
      </c>
      <c r="G4" s="3" t="inlineStr">
        <is>
          <t>Mix %</t>
        </is>
      </c>
      <c r="H4" s="3" t="inlineStr">
        <is>
          <t>Carryover %</t>
        </is>
      </c>
      <c r="I4" s="3" t="inlineStr">
        <is>
          <t>Newness %</t>
        </is>
      </c>
    </row>
    <row r="5">
      <c r="A5" s="4" t="inlineStr">
        <is>
          <t>Outerwear</t>
        </is>
      </c>
      <c r="B5" s="5">
        <f>COUNTIFS('SKU list'!$C$3:$C$56, $A5, 'SKU list'!$D$3:$D$56, B$4)</f>
        <v/>
      </c>
      <c r="C5" s="5">
        <f>COUNTIFS('SKU list'!$C$3:$C$56, $A5, 'SKU list'!$D$3:$D$56, C$4)</f>
        <v/>
      </c>
      <c r="D5" s="5">
        <f>COUNTIFS('SKU list'!$C$3:$C$56, $A5, 'SKU list'!$D$3:$D$56, D$4)</f>
        <v/>
      </c>
      <c r="E5" s="5">
        <f>COUNTIFS('SKU list'!$C$3:$C$56, $A5, 'SKU list'!$D$3:$D$56, E$4)</f>
        <v/>
      </c>
      <c r="F5" s="6">
        <f>SUM(B5:E5)</f>
        <v/>
      </c>
      <c r="G5" s="7">
        <f>F5/$F$11</f>
        <v/>
      </c>
      <c r="H5" s="8">
        <f>COUNTIFS('SKU list'!$C$3:$C$56,$A5,'SKU list'!$F$3:$F$56,"Y")/F5</f>
        <v/>
      </c>
      <c r="I5" s="7">
        <f>1-H5</f>
        <v/>
      </c>
    </row>
    <row r="6">
      <c r="A6" s="9" t="inlineStr">
        <is>
          <t>Knitwear</t>
        </is>
      </c>
      <c r="B6" s="10">
        <f>COUNTIFS('SKU list'!$C$3:$C$56, $A6, 'SKU list'!$D$3:$D$56, B$4)</f>
        <v/>
      </c>
      <c r="C6" s="10">
        <f>COUNTIFS('SKU list'!$C$3:$C$56, $A6, 'SKU list'!$D$3:$D$56, C$4)</f>
        <v/>
      </c>
      <c r="D6" s="10">
        <f>COUNTIFS('SKU list'!$C$3:$C$56, $A6, 'SKU list'!$D$3:$D$56, D$4)</f>
        <v/>
      </c>
      <c r="E6" s="10">
        <f>COUNTIFS('SKU list'!$C$3:$C$56, $A6, 'SKU list'!$D$3:$D$56, E$4)</f>
        <v/>
      </c>
      <c r="F6" s="11">
        <f>SUM(B6:E6)</f>
        <v/>
      </c>
      <c r="G6" s="12">
        <f>F6/$F$11</f>
        <v/>
      </c>
      <c r="H6" s="13">
        <f>COUNTIFS('SKU list'!$C$3:$C$56,$A6,'SKU list'!$F$3:$F$56,"Y")/F6</f>
        <v/>
      </c>
      <c r="I6" s="12">
        <f>1-H6</f>
        <v/>
      </c>
    </row>
    <row r="7">
      <c r="A7" s="4" t="inlineStr">
        <is>
          <t>Dresses</t>
        </is>
      </c>
      <c r="B7" s="5">
        <f>COUNTIFS('SKU list'!$C$3:$C$56, $A7, 'SKU list'!$D$3:$D$56, B$4)</f>
        <v/>
      </c>
      <c r="C7" s="5">
        <f>COUNTIFS('SKU list'!$C$3:$C$56, $A7, 'SKU list'!$D$3:$D$56, C$4)</f>
        <v/>
      </c>
      <c r="D7" s="5">
        <f>COUNTIFS('SKU list'!$C$3:$C$56, $A7, 'SKU list'!$D$3:$D$56, D$4)</f>
        <v/>
      </c>
      <c r="E7" s="5">
        <f>COUNTIFS('SKU list'!$C$3:$C$56, $A7, 'SKU list'!$D$3:$D$56, E$4)</f>
        <v/>
      </c>
      <c r="F7" s="6">
        <f>SUM(B7:E7)</f>
        <v/>
      </c>
      <c r="G7" s="7">
        <f>F7/$F$11</f>
        <v/>
      </c>
      <c r="H7" s="8">
        <f>COUNTIFS('SKU list'!$C$3:$C$56,$A7,'SKU list'!$F$3:$F$56,"Y")/F7</f>
        <v/>
      </c>
      <c r="I7" s="7">
        <f>1-H7</f>
        <v/>
      </c>
    </row>
    <row r="8">
      <c r="A8" s="9" t="inlineStr">
        <is>
          <t>Tops</t>
        </is>
      </c>
      <c r="B8" s="10">
        <f>COUNTIFS('SKU list'!$C$3:$C$56, $A8, 'SKU list'!$D$3:$D$56, B$4)</f>
        <v/>
      </c>
      <c r="C8" s="10">
        <f>COUNTIFS('SKU list'!$C$3:$C$56, $A8, 'SKU list'!$D$3:$D$56, C$4)</f>
        <v/>
      </c>
      <c r="D8" s="10">
        <f>COUNTIFS('SKU list'!$C$3:$C$56, $A8, 'SKU list'!$D$3:$D$56, D$4)</f>
        <v/>
      </c>
      <c r="E8" s="10">
        <f>COUNTIFS('SKU list'!$C$3:$C$56, $A8, 'SKU list'!$D$3:$D$56, E$4)</f>
        <v/>
      </c>
      <c r="F8" s="11">
        <f>SUM(B8:E8)</f>
        <v/>
      </c>
      <c r="G8" s="12">
        <f>F8/$F$11</f>
        <v/>
      </c>
      <c r="H8" s="13">
        <f>COUNTIFS('SKU list'!$C$3:$C$56,$A8,'SKU list'!$F$3:$F$56,"Y")/F8</f>
        <v/>
      </c>
      <c r="I8" s="12">
        <f>1-H8</f>
        <v/>
      </c>
    </row>
    <row r="9">
      <c r="A9" s="4" t="inlineStr">
        <is>
          <t>Trousers</t>
        </is>
      </c>
      <c r="B9" s="5">
        <f>COUNTIFS('SKU list'!$C$3:$C$56, $A9, 'SKU list'!$D$3:$D$56, B$4)</f>
        <v/>
      </c>
      <c r="C9" s="5">
        <f>COUNTIFS('SKU list'!$C$3:$C$56, $A9, 'SKU list'!$D$3:$D$56, C$4)</f>
        <v/>
      </c>
      <c r="D9" s="5">
        <f>COUNTIFS('SKU list'!$C$3:$C$56, $A9, 'SKU list'!$D$3:$D$56, D$4)</f>
        <v/>
      </c>
      <c r="E9" s="5">
        <f>COUNTIFS('SKU list'!$C$3:$C$56, $A9, 'SKU list'!$D$3:$D$56, E$4)</f>
        <v/>
      </c>
      <c r="F9" s="6">
        <f>SUM(B9:E9)</f>
        <v/>
      </c>
      <c r="G9" s="7">
        <f>F9/$F$11</f>
        <v/>
      </c>
      <c r="H9" s="8">
        <f>COUNTIFS('SKU list'!$C$3:$C$56,$A9,'SKU list'!$F$3:$F$56,"Y")/F9</f>
        <v/>
      </c>
      <c r="I9" s="7">
        <f>1-H9</f>
        <v/>
      </c>
    </row>
    <row r="10">
      <c r="A10" s="9" t="inlineStr">
        <is>
          <t>Denim</t>
        </is>
      </c>
      <c r="B10" s="10">
        <f>COUNTIFS('SKU list'!$C$3:$C$56, $A10, 'SKU list'!$D$3:$D$56, B$4)</f>
        <v/>
      </c>
      <c r="C10" s="10">
        <f>COUNTIFS('SKU list'!$C$3:$C$56, $A10, 'SKU list'!$D$3:$D$56, C$4)</f>
        <v/>
      </c>
      <c r="D10" s="10">
        <f>COUNTIFS('SKU list'!$C$3:$C$56, $A10, 'SKU list'!$D$3:$D$56, D$4)</f>
        <v/>
      </c>
      <c r="E10" s="10">
        <f>COUNTIFS('SKU list'!$C$3:$C$56, $A10, 'SKU list'!$D$3:$D$56, E$4)</f>
        <v/>
      </c>
      <c r="F10" s="11">
        <f>SUM(B10:E10)</f>
        <v/>
      </c>
      <c r="G10" s="12">
        <f>F10/$F$11</f>
        <v/>
      </c>
      <c r="H10" s="13">
        <f>COUNTIFS('SKU list'!$C$3:$C$56,$A10,'SKU list'!$F$3:$F$56,"Y")/F10</f>
        <v/>
      </c>
      <c r="I10" s="12">
        <f>1-H10</f>
        <v/>
      </c>
    </row>
    <row r="11">
      <c r="A11" s="14" t="inlineStr">
        <is>
          <t>Σ by tier</t>
        </is>
      </c>
      <c r="B11" s="15">
        <f>SUM(B5:B10)</f>
        <v/>
      </c>
      <c r="C11" s="15">
        <f>SUM(C5:C10)</f>
        <v/>
      </c>
      <c r="D11" s="15">
        <f>SUM(D5:D10)</f>
        <v/>
      </c>
      <c r="E11" s="15">
        <f>SUM(E5:E10)</f>
        <v/>
      </c>
      <c r="F11" s="15">
        <f>SUM(F5:F10)</f>
        <v/>
      </c>
      <c r="G11" s="16">
        <f>F11/$F$11</f>
        <v/>
      </c>
      <c r="H11" s="17" t="n"/>
      <c r="I11" s="17" t="n"/>
    </row>
    <row r="13">
      <c r="A13" s="18" t="inlineStr">
        <is>
          <t>Price band low (€)</t>
        </is>
      </c>
      <c r="B13" s="19" t="n">
        <v>90</v>
      </c>
      <c r="C13" s="19" t="n">
        <v>180</v>
      </c>
      <c r="D13" s="19" t="n">
        <v>340</v>
      </c>
      <c r="E13" s="19" t="n">
        <v>620</v>
      </c>
    </row>
    <row r="14">
      <c r="A14" s="18" t="inlineStr">
        <is>
          <t>Price band high (€)</t>
        </is>
      </c>
      <c r="B14" s="19" t="n">
        <v>180</v>
      </c>
      <c r="C14" s="19" t="n">
        <v>340</v>
      </c>
      <c r="D14" s="19" t="n">
        <v>620</v>
      </c>
      <c r="E14" s="19" t="n">
        <v>1200</v>
      </c>
    </row>
    <row r="16">
      <c r="A16" s="18" t="inlineStr">
        <is>
          <t>Weighted carryover</t>
        </is>
      </c>
      <c r="D16" s="20">
        <f>SUMPRODUCT($G$5:$G$10,$H$5:$H$10)</f>
        <v/>
      </c>
    </row>
    <row r="17">
      <c r="A17" s="18" t="inlineStr">
        <is>
          <t>Weighted newness</t>
        </is>
      </c>
      <c r="D17" s="20">
        <f>SUMPRODUCT($G$5:$G$10,$I$5:$I$10)</f>
        <v/>
      </c>
    </row>
    <row r="18">
      <c r="A18" s="18" t="inlineStr">
        <is>
          <t>Icon share</t>
        </is>
      </c>
      <c r="D18" s="20">
        <f>E11/$F$11</f>
        <v/>
      </c>
    </row>
    <row r="19">
      <c r="A19" s="18" t="inlineStr">
        <is>
          <t>Guardrail — icon ceiling (≤10%)</t>
        </is>
      </c>
      <c r="D19" s="21">
        <f>IF(E11/$F$11&gt;0.1,"BREACH: icon ceiling","OK")</f>
        <v/>
      </c>
    </row>
    <row r="20">
      <c r="A20" s="18" t="inlineStr">
        <is>
          <t>Guardrail — newness floor (≥60%)</t>
        </is>
      </c>
      <c r="D20" s="21">
        <f>IF($D$17&lt;0.6,"BREACH: newness floor","OK")</f>
        <v/>
      </c>
    </row>
  </sheetData>
  <mergeCells count="12">
    <mergeCell ref="D18:G18"/>
    <mergeCell ref="A19:C19"/>
    <mergeCell ref="A2:I2"/>
    <mergeCell ref="D17:G17"/>
    <mergeCell ref="D20:G20"/>
    <mergeCell ref="D16:G16"/>
    <mergeCell ref="A1:I1"/>
    <mergeCell ref="A17:C17"/>
    <mergeCell ref="A18:C18"/>
    <mergeCell ref="D19:G19"/>
    <mergeCell ref="A20:C20"/>
    <mergeCell ref="A16:C16"/>
  </mergeCells>
  <conditionalFormatting sqref="G5:G10">
    <cfRule type="dataBar" priority="1">
      <dataBar showValue="1">
        <cfvo type="num" val="0"/>
        <cfvo type="max"/>
        <color rgb="003E8E7E"/>
      </dataBar>
    </cfRule>
  </conditionalFormatting>
  <conditionalFormatting sqref="H5:I10">
    <cfRule type="colorScale" priority="2">
      <colorScale>
        <cfvo type="min"/>
        <cfvo type="percentile" val="50"/>
        <cfvo type="max"/>
        <color rgb="00FBEAE0"/>
        <color rgb="00E8C39E"/>
        <color rgb="005A9E8F"/>
      </colorScale>
    </cfRule>
  </conditionalFormatting>
  <conditionalFormatting sqref="D19:D20">
    <cfRule type="expression" priority="3" dxfId="0" stopIfTrue="0">
      <formula>LEFT(D19,6)="BREACH"</formula>
    </cfRule>
  </conditionalFormatting>
  <pageMargins left="0.3" right="0.3" top="0.4" bottom="0.4" header="0.5" footer="0.5"/>
  <pageSetup orientation="landscape" fitToHeight="1" fitToWidth="1"/>
  <legacyDrawing xmlns:r="http://schemas.openxmlformats.org/officeDocument/2006/relationships" r:id="anysvml"/>
</worksheet>
</file>

<file path=xl/worksheets/sheet2.xml><?xml version="1.0" encoding="utf-8"?>
<worksheet xmlns="http://schemas.openxmlformats.org/spreadsheetml/2006/main">
  <sheetPr>
    <tabColor rgb="008A9B95"/>
    <outlinePr summaryBelow="1" summaryRight="1"/>
    <pageSetUpPr fitToPage="1"/>
  </sheetPr>
  <dimension ref="A1:F56"/>
  <sheetViews>
    <sheetView workbookViewId="0">
      <pane ySplit="2" topLeftCell="A3" activePane="bottomLeft" state="frozen"/>
      <selection pane="bottomLeft" activeCell="A1" sqref="A1"/>
    </sheetView>
  </sheetViews>
  <sheetFormatPr baseColWidth="8" defaultRowHeight="15"/>
  <cols>
    <col width="15" customWidth="1" min="1" max="1"/>
    <col width="14" customWidth="1" min="2" max="2"/>
    <col width="13" customWidth="1" min="3" max="3"/>
    <col width="11" customWidth="1" min="4" max="4"/>
    <col width="11" customWidth="1" min="5" max="5"/>
    <col width="16" customWidth="1" min="6" max="6"/>
  </cols>
  <sheetData>
    <row r="1" ht="28" customHeight="1">
      <c r="A1" s="22" t="inlineStr">
        <is>
          <t>HALDEN SS26 — Style Master (54 options)</t>
        </is>
      </c>
    </row>
    <row r="2" ht="26" customHeight="1">
      <c r="A2" s="23" t="inlineStr">
        <is>
          <t>Style no</t>
        </is>
      </c>
      <c r="B2" s="23" t="inlineStr">
        <is>
          <t>Name</t>
        </is>
      </c>
      <c r="C2" s="23" t="inlineStr">
        <is>
          <t>Category</t>
        </is>
      </c>
      <c r="D2" s="23" t="inlineStr">
        <is>
          <t>Tier</t>
        </is>
      </c>
      <c r="E2" s="23" t="inlineStr">
        <is>
          <t>Price (€)</t>
        </is>
      </c>
      <c r="F2" s="23" t="inlineStr">
        <is>
          <t>Carryover (Y/N)</t>
        </is>
      </c>
    </row>
    <row r="3">
      <c r="A3" s="24" t="inlineStr">
        <is>
          <t>HAL-SS26-001</t>
        </is>
      </c>
      <c r="B3" s="24" t="inlineStr">
        <is>
          <t>Fjord</t>
        </is>
      </c>
      <c r="C3" s="25" t="inlineStr">
        <is>
          <t>Outerwear</t>
        </is>
      </c>
      <c r="D3" s="25" t="inlineStr">
        <is>
          <t>Entry</t>
        </is>
      </c>
      <c r="E3" s="26" t="n">
        <v>110</v>
      </c>
      <c r="F3" s="25" t="inlineStr">
        <is>
          <t>Y</t>
        </is>
      </c>
    </row>
    <row r="4">
      <c r="A4" s="27" t="inlineStr">
        <is>
          <t>HAL-SS26-002</t>
        </is>
      </c>
      <c r="B4" s="27" t="inlineStr">
        <is>
          <t>Nord</t>
        </is>
      </c>
      <c r="C4" s="28" t="inlineStr">
        <is>
          <t>Outerwear</t>
        </is>
      </c>
      <c r="D4" s="28" t="inlineStr">
        <is>
          <t>Entry</t>
        </is>
      </c>
      <c r="E4" s="29" t="n">
        <v>130</v>
      </c>
      <c r="F4" s="28" t="inlineStr">
        <is>
          <t>Y</t>
        </is>
      </c>
    </row>
    <row r="5">
      <c r="A5" s="24" t="inlineStr">
        <is>
          <t>HAL-SS26-003</t>
        </is>
      </c>
      <c r="B5" s="24" t="inlineStr">
        <is>
          <t>Anorak</t>
        </is>
      </c>
      <c r="C5" s="25" t="inlineStr">
        <is>
          <t>Outerwear</t>
        </is>
      </c>
      <c r="D5" s="25" t="inlineStr">
        <is>
          <t>Core</t>
        </is>
      </c>
      <c r="E5" s="26" t="n">
        <v>200</v>
      </c>
      <c r="F5" s="25" t="inlineStr">
        <is>
          <t>Y</t>
        </is>
      </c>
    </row>
    <row r="6">
      <c r="A6" s="27" t="inlineStr">
        <is>
          <t>HAL-SS26-004</t>
        </is>
      </c>
      <c r="B6" s="27" t="inlineStr">
        <is>
          <t>Storm</t>
        </is>
      </c>
      <c r="C6" s="28" t="inlineStr">
        <is>
          <t>Outerwear</t>
        </is>
      </c>
      <c r="D6" s="28" t="inlineStr">
        <is>
          <t>Core</t>
        </is>
      </c>
      <c r="E6" s="29" t="n">
        <v>235</v>
      </c>
      <c r="F6" s="28" t="inlineStr">
        <is>
          <t>Y</t>
        </is>
      </c>
    </row>
    <row r="7">
      <c r="A7" s="24" t="inlineStr">
        <is>
          <t>HAL-SS26-005</t>
        </is>
      </c>
      <c r="B7" s="24" t="inlineStr">
        <is>
          <t>Harbor</t>
        </is>
      </c>
      <c r="C7" s="25" t="inlineStr">
        <is>
          <t>Outerwear</t>
        </is>
      </c>
      <c r="D7" s="25" t="inlineStr">
        <is>
          <t>Core</t>
        </is>
      </c>
      <c r="E7" s="26" t="n">
        <v>270</v>
      </c>
      <c r="F7" s="25" t="inlineStr">
        <is>
          <t>N</t>
        </is>
      </c>
    </row>
    <row r="8">
      <c r="A8" s="27" t="inlineStr">
        <is>
          <t>HAL-SS26-006</t>
        </is>
      </c>
      <c r="B8" s="27" t="inlineStr">
        <is>
          <t>Glacier</t>
        </is>
      </c>
      <c r="C8" s="28" t="inlineStr">
        <is>
          <t>Outerwear</t>
        </is>
      </c>
      <c r="D8" s="28" t="inlineStr">
        <is>
          <t>Premium</t>
        </is>
      </c>
      <c r="E8" s="29" t="n">
        <v>380</v>
      </c>
      <c r="F8" s="28" t="inlineStr">
        <is>
          <t>N</t>
        </is>
      </c>
    </row>
    <row r="9">
      <c r="A9" s="24" t="inlineStr">
        <is>
          <t>HAL-SS26-007</t>
        </is>
      </c>
      <c r="B9" s="24" t="inlineStr">
        <is>
          <t>Trench</t>
        </is>
      </c>
      <c r="C9" s="25" t="inlineStr">
        <is>
          <t>Outerwear</t>
        </is>
      </c>
      <c r="D9" s="25" t="inlineStr">
        <is>
          <t>Premium</t>
        </is>
      </c>
      <c r="E9" s="26" t="n">
        <v>440</v>
      </c>
      <c r="F9" s="25" t="inlineStr">
        <is>
          <t>N</t>
        </is>
      </c>
    </row>
    <row r="10">
      <c r="A10" s="27" t="inlineStr">
        <is>
          <t>HAL-SS26-008</t>
        </is>
      </c>
      <c r="B10" s="27" t="inlineStr">
        <is>
          <t>Parka</t>
        </is>
      </c>
      <c r="C10" s="28" t="inlineStr">
        <is>
          <t>Outerwear</t>
        </is>
      </c>
      <c r="D10" s="28" t="inlineStr">
        <is>
          <t>Premium</t>
        </is>
      </c>
      <c r="E10" s="29" t="n">
        <v>510</v>
      </c>
      <c r="F10" s="28" t="inlineStr">
        <is>
          <t>N</t>
        </is>
      </c>
    </row>
    <row r="11">
      <c r="A11" s="24" t="inlineStr">
        <is>
          <t>HAL-SS26-009</t>
        </is>
      </c>
      <c r="B11" s="24" t="inlineStr">
        <is>
          <t>Shell</t>
        </is>
      </c>
      <c r="C11" s="25" t="inlineStr">
        <is>
          <t>Outerwear</t>
        </is>
      </c>
      <c r="D11" s="25" t="inlineStr">
        <is>
          <t>Icon</t>
        </is>
      </c>
      <c r="E11" s="26" t="n">
        <v>690</v>
      </c>
      <c r="F11" s="25" t="inlineStr">
        <is>
          <t>N</t>
        </is>
      </c>
    </row>
    <row r="12">
      <c r="A12" s="27" t="inlineStr">
        <is>
          <t>HAL-SS26-010</t>
        </is>
      </c>
      <c r="B12" s="27" t="inlineStr">
        <is>
          <t>Cove</t>
        </is>
      </c>
      <c r="C12" s="28" t="inlineStr">
        <is>
          <t>Outerwear</t>
        </is>
      </c>
      <c r="D12" s="28" t="inlineStr">
        <is>
          <t>Icon</t>
        </is>
      </c>
      <c r="E12" s="29" t="n">
        <v>820</v>
      </c>
      <c r="F12" s="28" t="inlineStr">
        <is>
          <t>N</t>
        </is>
      </c>
    </row>
    <row r="13">
      <c r="A13" s="24" t="inlineStr">
        <is>
          <t>HAL-SS26-011</t>
        </is>
      </c>
      <c r="B13" s="24" t="inlineStr">
        <is>
          <t>Loft</t>
        </is>
      </c>
      <c r="C13" s="25" t="inlineStr">
        <is>
          <t>Knitwear</t>
        </is>
      </c>
      <c r="D13" s="25" t="inlineStr">
        <is>
          <t>Entry</t>
        </is>
      </c>
      <c r="E13" s="26" t="n">
        <v>110</v>
      </c>
      <c r="F13" s="25" t="inlineStr">
        <is>
          <t>Y</t>
        </is>
      </c>
    </row>
    <row r="14">
      <c r="A14" s="27" t="inlineStr">
        <is>
          <t>HAL-SS26-012</t>
        </is>
      </c>
      <c r="B14" s="27" t="inlineStr">
        <is>
          <t>Cable</t>
        </is>
      </c>
      <c r="C14" s="28" t="inlineStr">
        <is>
          <t>Knitwear</t>
        </is>
      </c>
      <c r="D14" s="28" t="inlineStr">
        <is>
          <t>Entry</t>
        </is>
      </c>
      <c r="E14" s="29" t="n">
        <v>130</v>
      </c>
      <c r="F14" s="28" t="inlineStr">
        <is>
          <t>Y</t>
        </is>
      </c>
    </row>
    <row r="15">
      <c r="A15" s="24" t="inlineStr">
        <is>
          <t>HAL-SS26-013</t>
        </is>
      </c>
      <c r="B15" s="24" t="inlineStr">
        <is>
          <t>Aran</t>
        </is>
      </c>
      <c r="C15" s="25" t="inlineStr">
        <is>
          <t>Knitwear</t>
        </is>
      </c>
      <c r="D15" s="25" t="inlineStr">
        <is>
          <t>Entry</t>
        </is>
      </c>
      <c r="E15" s="26" t="n">
        <v>150</v>
      </c>
      <c r="F15" s="25" t="inlineStr">
        <is>
          <t>Y</t>
        </is>
      </c>
    </row>
    <row r="16">
      <c r="A16" s="27" t="inlineStr">
        <is>
          <t>HAL-SS26-014</t>
        </is>
      </c>
      <c r="B16" s="27" t="inlineStr">
        <is>
          <t>Merino</t>
        </is>
      </c>
      <c r="C16" s="28" t="inlineStr">
        <is>
          <t>Knitwear</t>
        </is>
      </c>
      <c r="D16" s="28" t="inlineStr">
        <is>
          <t>Core</t>
        </is>
      </c>
      <c r="E16" s="29" t="n">
        <v>200</v>
      </c>
      <c r="F16" s="28" t="inlineStr">
        <is>
          <t>Y</t>
        </is>
      </c>
    </row>
    <row r="17">
      <c r="A17" s="24" t="inlineStr">
        <is>
          <t>HAL-SS26-015</t>
        </is>
      </c>
      <c r="B17" s="24" t="inlineStr">
        <is>
          <t>Heather</t>
        </is>
      </c>
      <c r="C17" s="25" t="inlineStr">
        <is>
          <t>Knitwear</t>
        </is>
      </c>
      <c r="D17" s="25" t="inlineStr">
        <is>
          <t>Core</t>
        </is>
      </c>
      <c r="E17" s="26" t="n">
        <v>235</v>
      </c>
      <c r="F17" s="25" t="inlineStr">
        <is>
          <t>N</t>
        </is>
      </c>
    </row>
    <row r="18">
      <c r="A18" s="27" t="inlineStr">
        <is>
          <t>HAL-SS26-016</t>
        </is>
      </c>
      <c r="B18" s="27" t="inlineStr">
        <is>
          <t>Frost</t>
        </is>
      </c>
      <c r="C18" s="28" t="inlineStr">
        <is>
          <t>Knitwear</t>
        </is>
      </c>
      <c r="D18" s="28" t="inlineStr">
        <is>
          <t>Core</t>
        </is>
      </c>
      <c r="E18" s="29" t="n">
        <v>270</v>
      </c>
      <c r="F18" s="28" t="inlineStr">
        <is>
          <t>N</t>
        </is>
      </c>
    </row>
    <row r="19">
      <c r="A19" s="24" t="inlineStr">
        <is>
          <t>HAL-SS26-017</t>
        </is>
      </c>
      <c r="B19" s="24" t="inlineStr">
        <is>
          <t>Fisher</t>
        </is>
      </c>
      <c r="C19" s="25" t="inlineStr">
        <is>
          <t>Knitwear</t>
        </is>
      </c>
      <c r="D19" s="25" t="inlineStr">
        <is>
          <t>Core</t>
        </is>
      </c>
      <c r="E19" s="26" t="n">
        <v>310</v>
      </c>
      <c r="F19" s="25" t="inlineStr">
        <is>
          <t>N</t>
        </is>
      </c>
    </row>
    <row r="20">
      <c r="A20" s="27" t="inlineStr">
        <is>
          <t>HAL-SS26-018</t>
        </is>
      </c>
      <c r="B20" s="27" t="inlineStr">
        <is>
          <t>Rib</t>
        </is>
      </c>
      <c r="C20" s="28" t="inlineStr">
        <is>
          <t>Knitwear</t>
        </is>
      </c>
      <c r="D20" s="28" t="inlineStr">
        <is>
          <t>Premium</t>
        </is>
      </c>
      <c r="E20" s="29" t="n">
        <v>380</v>
      </c>
      <c r="F20" s="28" t="inlineStr">
        <is>
          <t>N</t>
        </is>
      </c>
    </row>
    <row r="21">
      <c r="A21" s="24" t="inlineStr">
        <is>
          <t>HAL-SS26-019</t>
        </is>
      </c>
      <c r="B21" s="24" t="inlineStr">
        <is>
          <t>Snug</t>
        </is>
      </c>
      <c r="C21" s="25" t="inlineStr">
        <is>
          <t>Knitwear</t>
        </is>
      </c>
      <c r="D21" s="25" t="inlineStr">
        <is>
          <t>Premium</t>
        </is>
      </c>
      <c r="E21" s="26" t="n">
        <v>440</v>
      </c>
      <c r="F21" s="25" t="inlineStr">
        <is>
          <t>N</t>
        </is>
      </c>
    </row>
    <row r="22">
      <c r="A22" s="27" t="inlineStr">
        <is>
          <t>HAL-SS26-020</t>
        </is>
      </c>
      <c r="B22" s="27" t="inlineStr">
        <is>
          <t>Wool</t>
        </is>
      </c>
      <c r="C22" s="28" t="inlineStr">
        <is>
          <t>Knitwear</t>
        </is>
      </c>
      <c r="D22" s="28" t="inlineStr">
        <is>
          <t>Icon</t>
        </is>
      </c>
      <c r="E22" s="29" t="n">
        <v>690</v>
      </c>
      <c r="F22" s="28" t="inlineStr">
        <is>
          <t>N</t>
        </is>
      </c>
    </row>
    <row r="23">
      <c r="A23" s="24" t="inlineStr">
        <is>
          <t>HAL-SS26-021</t>
        </is>
      </c>
      <c r="B23" s="24" t="inlineStr">
        <is>
          <t>Lys</t>
        </is>
      </c>
      <c r="C23" s="25" t="inlineStr">
        <is>
          <t>Dresses</t>
        </is>
      </c>
      <c r="D23" s="25" t="inlineStr">
        <is>
          <t>Entry</t>
        </is>
      </c>
      <c r="E23" s="26" t="n">
        <v>110</v>
      </c>
      <c r="F23" s="25" t="inlineStr">
        <is>
          <t>Y</t>
        </is>
      </c>
    </row>
    <row r="24">
      <c r="A24" s="27" t="inlineStr">
        <is>
          <t>HAL-SS26-022</t>
        </is>
      </c>
      <c r="B24" s="27" t="inlineStr">
        <is>
          <t>Solveig</t>
        </is>
      </c>
      <c r="C24" s="28" t="inlineStr">
        <is>
          <t>Dresses</t>
        </is>
      </c>
      <c r="D24" s="28" t="inlineStr">
        <is>
          <t>Core</t>
        </is>
      </c>
      <c r="E24" s="29" t="n">
        <v>200</v>
      </c>
      <c r="F24" s="28" t="inlineStr">
        <is>
          <t>Y</t>
        </is>
      </c>
    </row>
    <row r="25">
      <c r="A25" s="24" t="inlineStr">
        <is>
          <t>HAL-SS26-023</t>
        </is>
      </c>
      <c r="B25" s="24" t="inlineStr">
        <is>
          <t>Meadow</t>
        </is>
      </c>
      <c r="C25" s="25" t="inlineStr">
        <is>
          <t>Dresses</t>
        </is>
      </c>
      <c r="D25" s="25" t="inlineStr">
        <is>
          <t>Core</t>
        </is>
      </c>
      <c r="E25" s="26" t="n">
        <v>235</v>
      </c>
      <c r="F25" s="25" t="inlineStr">
        <is>
          <t>Y</t>
        </is>
      </c>
    </row>
    <row r="26">
      <c r="A26" s="27" t="inlineStr">
        <is>
          <t>HAL-SS26-024</t>
        </is>
      </c>
      <c r="B26" s="27" t="inlineStr">
        <is>
          <t>Ingrid</t>
        </is>
      </c>
      <c r="C26" s="28" t="inlineStr">
        <is>
          <t>Dresses</t>
        </is>
      </c>
      <c r="D26" s="28" t="inlineStr">
        <is>
          <t>Core</t>
        </is>
      </c>
      <c r="E26" s="29" t="n">
        <v>270</v>
      </c>
      <c r="F26" s="28" t="inlineStr">
        <is>
          <t>N</t>
        </is>
      </c>
    </row>
    <row r="27">
      <c r="A27" s="24" t="inlineStr">
        <is>
          <t>HAL-SS26-025</t>
        </is>
      </c>
      <c r="B27" s="24" t="inlineStr">
        <is>
          <t>Marit</t>
        </is>
      </c>
      <c r="C27" s="25" t="inlineStr">
        <is>
          <t>Dresses</t>
        </is>
      </c>
      <c r="D27" s="25" t="inlineStr">
        <is>
          <t>Premium</t>
        </is>
      </c>
      <c r="E27" s="26" t="n">
        <v>380</v>
      </c>
      <c r="F27" s="25" t="inlineStr">
        <is>
          <t>N</t>
        </is>
      </c>
    </row>
    <row r="28">
      <c r="A28" s="27" t="inlineStr">
        <is>
          <t>HAL-SS26-026</t>
        </is>
      </c>
      <c r="B28" s="27" t="inlineStr">
        <is>
          <t>Astrid</t>
        </is>
      </c>
      <c r="C28" s="28" t="inlineStr">
        <is>
          <t>Dresses</t>
        </is>
      </c>
      <c r="D28" s="28" t="inlineStr">
        <is>
          <t>Premium</t>
        </is>
      </c>
      <c r="E28" s="29" t="n">
        <v>440</v>
      </c>
      <c r="F28" s="28" t="inlineStr">
        <is>
          <t>N</t>
        </is>
      </c>
    </row>
    <row r="29">
      <c r="A29" s="24" t="inlineStr">
        <is>
          <t>HAL-SS26-027</t>
        </is>
      </c>
      <c r="B29" s="24" t="inlineStr">
        <is>
          <t>Linnea</t>
        </is>
      </c>
      <c r="C29" s="25" t="inlineStr">
        <is>
          <t>Dresses</t>
        </is>
      </c>
      <c r="D29" s="25" t="inlineStr">
        <is>
          <t>Premium</t>
        </is>
      </c>
      <c r="E29" s="26" t="n">
        <v>510</v>
      </c>
      <c r="F29" s="25" t="inlineStr">
        <is>
          <t>N</t>
        </is>
      </c>
    </row>
    <row r="30">
      <c r="A30" s="27" t="inlineStr">
        <is>
          <t>HAL-SS26-028</t>
        </is>
      </c>
      <c r="B30" s="27" t="inlineStr">
        <is>
          <t>Saga</t>
        </is>
      </c>
      <c r="C30" s="28" t="inlineStr">
        <is>
          <t>Dresses</t>
        </is>
      </c>
      <c r="D30" s="28" t="inlineStr">
        <is>
          <t>Icon</t>
        </is>
      </c>
      <c r="E30" s="29" t="n">
        <v>690</v>
      </c>
      <c r="F30" s="28" t="inlineStr">
        <is>
          <t>N</t>
        </is>
      </c>
    </row>
    <row r="31">
      <c r="A31" s="24" t="inlineStr">
        <is>
          <t>HAL-SS26-029</t>
        </is>
      </c>
      <c r="B31" s="24" t="inlineStr">
        <is>
          <t>Poplin</t>
        </is>
      </c>
      <c r="C31" s="25" t="inlineStr">
        <is>
          <t>Tops</t>
        </is>
      </c>
      <c r="D31" s="25" t="inlineStr">
        <is>
          <t>Entry</t>
        </is>
      </c>
      <c r="E31" s="26" t="n">
        <v>110</v>
      </c>
      <c r="F31" s="25" t="inlineStr">
        <is>
          <t>Y</t>
        </is>
      </c>
    </row>
    <row r="32">
      <c r="A32" s="27" t="inlineStr">
        <is>
          <t>HAL-SS26-030</t>
        </is>
      </c>
      <c r="B32" s="27" t="inlineStr">
        <is>
          <t>Oxford</t>
        </is>
      </c>
      <c r="C32" s="28" t="inlineStr">
        <is>
          <t>Tops</t>
        </is>
      </c>
      <c r="D32" s="28" t="inlineStr">
        <is>
          <t>Entry</t>
        </is>
      </c>
      <c r="E32" s="29" t="n">
        <v>130</v>
      </c>
      <c r="F32" s="28" t="inlineStr">
        <is>
          <t>Y</t>
        </is>
      </c>
    </row>
    <row r="33">
      <c r="A33" s="24" t="inlineStr">
        <is>
          <t>HAL-SS26-031</t>
        </is>
      </c>
      <c r="B33" s="24" t="inlineStr">
        <is>
          <t>Linen</t>
        </is>
      </c>
      <c r="C33" s="25" t="inlineStr">
        <is>
          <t>Tops</t>
        </is>
      </c>
      <c r="D33" s="25" t="inlineStr">
        <is>
          <t>Entry</t>
        </is>
      </c>
      <c r="E33" s="26" t="n">
        <v>150</v>
      </c>
      <c r="F33" s="25" t="inlineStr">
        <is>
          <t>Y</t>
        </is>
      </c>
    </row>
    <row r="34">
      <c r="A34" s="27" t="inlineStr">
        <is>
          <t>HAL-SS26-032</t>
        </is>
      </c>
      <c r="B34" s="27" t="inlineStr">
        <is>
          <t>Voile</t>
        </is>
      </c>
      <c r="C34" s="28" t="inlineStr">
        <is>
          <t>Tops</t>
        </is>
      </c>
      <c r="D34" s="28" t="inlineStr">
        <is>
          <t>Core</t>
        </is>
      </c>
      <c r="E34" s="29" t="n">
        <v>200</v>
      </c>
      <c r="F34" s="28" t="inlineStr">
        <is>
          <t>N</t>
        </is>
      </c>
    </row>
    <row r="35">
      <c r="A35" s="24" t="inlineStr">
        <is>
          <t>HAL-SS26-033</t>
        </is>
      </c>
      <c r="B35" s="24" t="inlineStr">
        <is>
          <t>Henley</t>
        </is>
      </c>
      <c r="C35" s="25" t="inlineStr">
        <is>
          <t>Tops</t>
        </is>
      </c>
      <c r="D35" s="25" t="inlineStr">
        <is>
          <t>Core</t>
        </is>
      </c>
      <c r="E35" s="26" t="n">
        <v>235</v>
      </c>
      <c r="F35" s="25" t="inlineStr">
        <is>
          <t>N</t>
        </is>
      </c>
    </row>
    <row r="36">
      <c r="A36" s="27" t="inlineStr">
        <is>
          <t>HAL-SS26-034</t>
        </is>
      </c>
      <c r="B36" s="27" t="inlineStr">
        <is>
          <t>Crew</t>
        </is>
      </c>
      <c r="C36" s="28" t="inlineStr">
        <is>
          <t>Tops</t>
        </is>
      </c>
      <c r="D36" s="28" t="inlineStr">
        <is>
          <t>Core</t>
        </is>
      </c>
      <c r="E36" s="29" t="n">
        <v>270</v>
      </c>
      <c r="F36" s="28" t="inlineStr">
        <is>
          <t>N</t>
        </is>
      </c>
    </row>
    <row r="37">
      <c r="A37" s="24" t="inlineStr">
        <is>
          <t>HAL-SS26-035</t>
        </is>
      </c>
      <c r="B37" s="24" t="inlineStr">
        <is>
          <t>Boxy</t>
        </is>
      </c>
      <c r="C37" s="25" t="inlineStr">
        <is>
          <t>Tops</t>
        </is>
      </c>
      <c r="D37" s="25" t="inlineStr">
        <is>
          <t>Core</t>
        </is>
      </c>
      <c r="E37" s="26" t="n">
        <v>310</v>
      </c>
      <c r="F37" s="25" t="inlineStr">
        <is>
          <t>N</t>
        </is>
      </c>
    </row>
    <row r="38">
      <c r="A38" s="27" t="inlineStr">
        <is>
          <t>HAL-SS26-036</t>
        </is>
      </c>
      <c r="B38" s="27" t="inlineStr">
        <is>
          <t>Tee</t>
        </is>
      </c>
      <c r="C38" s="28" t="inlineStr">
        <is>
          <t>Tops</t>
        </is>
      </c>
      <c r="D38" s="28" t="inlineStr">
        <is>
          <t>Premium</t>
        </is>
      </c>
      <c r="E38" s="29" t="n">
        <v>380</v>
      </c>
      <c r="F38" s="28" t="inlineStr">
        <is>
          <t>N</t>
        </is>
      </c>
    </row>
    <row r="39">
      <c r="A39" s="24" t="inlineStr">
        <is>
          <t>HAL-SS26-037</t>
        </is>
      </c>
      <c r="B39" s="24" t="inlineStr">
        <is>
          <t>Pleat</t>
        </is>
      </c>
      <c r="C39" s="25" t="inlineStr">
        <is>
          <t>Trousers</t>
        </is>
      </c>
      <c r="D39" s="25" t="inlineStr">
        <is>
          <t>Entry</t>
        </is>
      </c>
      <c r="E39" s="26" t="n">
        <v>110</v>
      </c>
      <c r="F39" s="25" t="inlineStr">
        <is>
          <t>Y</t>
        </is>
      </c>
    </row>
    <row r="40">
      <c r="A40" s="27" t="inlineStr">
        <is>
          <t>HAL-SS26-038</t>
        </is>
      </c>
      <c r="B40" s="27" t="inlineStr">
        <is>
          <t>Chino</t>
        </is>
      </c>
      <c r="C40" s="28" t="inlineStr">
        <is>
          <t>Trousers</t>
        </is>
      </c>
      <c r="D40" s="28" t="inlineStr">
        <is>
          <t>Entry</t>
        </is>
      </c>
      <c r="E40" s="29" t="n">
        <v>130</v>
      </c>
      <c r="F40" s="28" t="inlineStr">
        <is>
          <t>Y</t>
        </is>
      </c>
    </row>
    <row r="41">
      <c r="A41" s="24" t="inlineStr">
        <is>
          <t>HAL-SS26-039</t>
        </is>
      </c>
      <c r="B41" s="24" t="inlineStr">
        <is>
          <t>Wide</t>
        </is>
      </c>
      <c r="C41" s="25" t="inlineStr">
        <is>
          <t>Trousers</t>
        </is>
      </c>
      <c r="D41" s="25" t="inlineStr">
        <is>
          <t>Core</t>
        </is>
      </c>
      <c r="E41" s="26" t="n">
        <v>420</v>
      </c>
      <c r="F41" s="25" t="inlineStr">
        <is>
          <t>Y</t>
        </is>
      </c>
    </row>
    <row r="42">
      <c r="A42" s="27" t="inlineStr">
        <is>
          <t>HAL-SS26-040</t>
        </is>
      </c>
      <c r="B42" s="27" t="inlineStr">
        <is>
          <t>Tapered</t>
        </is>
      </c>
      <c r="C42" s="28" t="inlineStr">
        <is>
          <t>Trousers</t>
        </is>
      </c>
      <c r="D42" s="28" t="inlineStr">
        <is>
          <t>Core</t>
        </is>
      </c>
      <c r="E42" s="29" t="n">
        <v>235</v>
      </c>
      <c r="F42" s="28" t="inlineStr">
        <is>
          <t>N</t>
        </is>
      </c>
    </row>
    <row r="43">
      <c r="A43" s="24" t="inlineStr">
        <is>
          <t>HAL-SS26-041</t>
        </is>
      </c>
      <c r="B43" s="24" t="inlineStr">
        <is>
          <t>Utility</t>
        </is>
      </c>
      <c r="C43" s="25" t="inlineStr">
        <is>
          <t>Trousers</t>
        </is>
      </c>
      <c r="D43" s="25" t="inlineStr">
        <is>
          <t>Core</t>
        </is>
      </c>
      <c r="E43" s="26" t="n">
        <v>270</v>
      </c>
      <c r="F43" s="25" t="inlineStr">
        <is>
          <t>N</t>
        </is>
      </c>
    </row>
    <row r="44">
      <c r="A44" s="27" t="inlineStr">
        <is>
          <t>HAL-SS26-042</t>
        </is>
      </c>
      <c r="B44" s="27" t="inlineStr">
        <is>
          <t>Sailor</t>
        </is>
      </c>
      <c r="C44" s="28" t="inlineStr">
        <is>
          <t>Trousers</t>
        </is>
      </c>
      <c r="D44" s="28" t="inlineStr">
        <is>
          <t>Core</t>
        </is>
      </c>
      <c r="E44" s="29" t="n">
        <v>310</v>
      </c>
      <c r="F44" s="28" t="inlineStr">
        <is>
          <t>N</t>
        </is>
      </c>
    </row>
    <row r="45">
      <c r="A45" s="24" t="inlineStr">
        <is>
          <t>HAL-SS26-043</t>
        </is>
      </c>
      <c r="B45" s="24" t="inlineStr">
        <is>
          <t>Cargo</t>
        </is>
      </c>
      <c r="C45" s="25" t="inlineStr">
        <is>
          <t>Trousers</t>
        </is>
      </c>
      <c r="D45" s="25" t="inlineStr">
        <is>
          <t>Premium</t>
        </is>
      </c>
      <c r="E45" s="26" t="n">
        <v>380</v>
      </c>
      <c r="F45" s="25" t="inlineStr">
        <is>
          <t>N</t>
        </is>
      </c>
    </row>
    <row r="46">
      <c r="A46" s="27" t="inlineStr">
        <is>
          <t>HAL-SS26-044</t>
        </is>
      </c>
      <c r="B46" s="27" t="inlineStr">
        <is>
          <t>Straight</t>
        </is>
      </c>
      <c r="C46" s="28" t="inlineStr">
        <is>
          <t>Trousers</t>
        </is>
      </c>
      <c r="D46" s="28" t="inlineStr">
        <is>
          <t>Premium</t>
        </is>
      </c>
      <c r="E46" s="29" t="n">
        <v>440</v>
      </c>
      <c r="F46" s="28" t="inlineStr">
        <is>
          <t>N</t>
        </is>
      </c>
    </row>
    <row r="47">
      <c r="A47" s="24" t="inlineStr">
        <is>
          <t>HAL-SS26-045</t>
        </is>
      </c>
      <c r="B47" s="24" t="inlineStr">
        <is>
          <t>Crop</t>
        </is>
      </c>
      <c r="C47" s="25" t="inlineStr">
        <is>
          <t>Trousers</t>
        </is>
      </c>
      <c r="D47" s="25" t="inlineStr">
        <is>
          <t>Icon</t>
        </is>
      </c>
      <c r="E47" s="26" t="n">
        <v>690</v>
      </c>
      <c r="F47" s="25" t="inlineStr">
        <is>
          <t>N</t>
        </is>
      </c>
    </row>
    <row r="48">
      <c r="A48" s="27" t="inlineStr">
        <is>
          <t>HAL-SS26-046</t>
        </is>
      </c>
      <c r="B48" s="27" t="inlineStr">
        <is>
          <t>Selvedge</t>
        </is>
      </c>
      <c r="C48" s="28" t="inlineStr">
        <is>
          <t>Denim</t>
        </is>
      </c>
      <c r="D48" s="28" t="inlineStr">
        <is>
          <t>Entry</t>
        </is>
      </c>
      <c r="E48" s="29" t="n">
        <v>110</v>
      </c>
      <c r="F48" s="28" t="inlineStr">
        <is>
          <t>Y</t>
        </is>
      </c>
    </row>
    <row r="49">
      <c r="A49" s="24" t="inlineStr">
        <is>
          <t>HAL-SS26-047</t>
        </is>
      </c>
      <c r="B49" s="24" t="inlineStr">
        <is>
          <t>Raw</t>
        </is>
      </c>
      <c r="C49" s="25" t="inlineStr">
        <is>
          <t>Denim</t>
        </is>
      </c>
      <c r="D49" s="25" t="inlineStr">
        <is>
          <t>Entry</t>
        </is>
      </c>
      <c r="E49" s="26" t="n">
        <v>130</v>
      </c>
      <c r="F49" s="25" t="inlineStr">
        <is>
          <t>Y</t>
        </is>
      </c>
    </row>
    <row r="50">
      <c r="A50" s="27" t="inlineStr">
        <is>
          <t>HAL-SS26-048</t>
        </is>
      </c>
      <c r="B50" s="27" t="inlineStr">
        <is>
          <t>Vintage</t>
        </is>
      </c>
      <c r="C50" s="28" t="inlineStr">
        <is>
          <t>Denim</t>
        </is>
      </c>
      <c r="D50" s="28" t="inlineStr">
        <is>
          <t>Core</t>
        </is>
      </c>
      <c r="E50" s="29" t="n">
        <v>200</v>
      </c>
      <c r="F50" s="28" t="inlineStr">
        <is>
          <t>Y</t>
        </is>
      </c>
    </row>
    <row r="51">
      <c r="A51" s="24" t="inlineStr">
        <is>
          <t>HAL-SS26-049</t>
        </is>
      </c>
      <c r="B51" s="24" t="inlineStr">
        <is>
          <t>Loose</t>
        </is>
      </c>
      <c r="C51" s="25" t="inlineStr">
        <is>
          <t>Denim</t>
        </is>
      </c>
      <c r="D51" s="25" t="inlineStr">
        <is>
          <t>Core</t>
        </is>
      </c>
      <c r="E51" s="26" t="n">
        <v>235</v>
      </c>
      <c r="F51" s="25" t="inlineStr">
        <is>
          <t>N</t>
        </is>
      </c>
    </row>
    <row r="52">
      <c r="A52" s="27" t="inlineStr">
        <is>
          <t>HAL-SS26-050</t>
        </is>
      </c>
      <c r="B52" s="27" t="inlineStr">
        <is>
          <t>Slim</t>
        </is>
      </c>
      <c r="C52" s="28" t="inlineStr">
        <is>
          <t>Denim</t>
        </is>
      </c>
      <c r="D52" s="28" t="inlineStr">
        <is>
          <t>Core</t>
        </is>
      </c>
      <c r="E52" s="29" t="n">
        <v>270</v>
      </c>
      <c r="F52" s="28" t="inlineStr">
        <is>
          <t>N</t>
        </is>
      </c>
    </row>
    <row r="53">
      <c r="A53" s="24" t="inlineStr">
        <is>
          <t>HAL-SS26-051</t>
        </is>
      </c>
      <c r="B53" s="24" t="inlineStr">
        <is>
          <t>Baggy</t>
        </is>
      </c>
      <c r="C53" s="25" t="inlineStr">
        <is>
          <t>Denim</t>
        </is>
      </c>
      <c r="D53" s="25" t="inlineStr">
        <is>
          <t>Core</t>
        </is>
      </c>
      <c r="E53" s="26" t="n">
        <v>310</v>
      </c>
      <c r="F53" s="25" t="inlineStr">
        <is>
          <t>N</t>
        </is>
      </c>
    </row>
    <row r="54">
      <c r="A54" s="27" t="inlineStr">
        <is>
          <t>HAL-SS26-052</t>
        </is>
      </c>
      <c r="B54" s="27" t="inlineStr">
        <is>
          <t>Carpenter</t>
        </is>
      </c>
      <c r="C54" s="28" t="inlineStr">
        <is>
          <t>Denim</t>
        </is>
      </c>
      <c r="D54" s="28" t="inlineStr">
        <is>
          <t>Premium</t>
        </is>
      </c>
      <c r="E54" s="29" t="n">
        <v>380</v>
      </c>
      <c r="F54" s="28" t="inlineStr">
        <is>
          <t>N</t>
        </is>
      </c>
    </row>
    <row r="55">
      <c r="A55" s="24" t="inlineStr">
        <is>
          <t>HAL-SS26-053</t>
        </is>
      </c>
      <c r="B55" s="24" t="inlineStr">
        <is>
          <t>Rigid</t>
        </is>
      </c>
      <c r="C55" s="25" t="inlineStr">
        <is>
          <t>Denim</t>
        </is>
      </c>
      <c r="D55" s="25" t="inlineStr">
        <is>
          <t>Premium</t>
        </is>
      </c>
      <c r="E55" s="26" t="n">
        <v>440</v>
      </c>
      <c r="F55" s="25" t="inlineStr">
        <is>
          <t>N</t>
        </is>
      </c>
    </row>
    <row r="56">
      <c r="A56" s="27" t="inlineStr">
        <is>
          <t>HAL-SS26-054</t>
        </is>
      </c>
      <c r="B56" s="27" t="inlineStr">
        <is>
          <t>Bleach</t>
        </is>
      </c>
      <c r="C56" s="28" t="inlineStr">
        <is>
          <t>Denim</t>
        </is>
      </c>
      <c r="D56" s="28" t="inlineStr">
        <is>
          <t>Icon</t>
        </is>
      </c>
      <c r="E56" s="29" t="n">
        <v>690</v>
      </c>
      <c r="F56" s="28" t="inlineStr">
        <is>
          <t>N</t>
        </is>
      </c>
    </row>
  </sheetData>
  <autoFilter ref="A2:F56"/>
  <mergeCells count="1">
    <mergeCell ref="A1:F1"/>
  </mergeCells>
  <pageMargins left="0.3" right="0.3" top="0.4" bottom="0.4" header="0.5" footer="0.5"/>
  <pageSetup orientation="landscape" fitToHeight="1" fitToWidth="1"/>
</worksheet>
</file>

<file path=xl/worksheets/sheet3.xml><?xml version="1.0" encoding="utf-8"?>
<worksheet xmlns="http://schemas.openxmlformats.org/spreadsheetml/2006/main">
  <sheetPr>
    <tabColor rgb="00C97B4A"/>
    <outlinePr summaryBelow="1" summaryRight="1"/>
    <pageSetUpPr fitToPage="1"/>
  </sheetPr>
  <dimension ref="A1:H56"/>
  <sheetViews>
    <sheetView workbookViewId="0">
      <pane ySplit="2" topLeftCell="A3" activePane="bottomLeft" state="frozen"/>
      <selection pane="bottomLeft" activeCell="A1" sqref="A1"/>
    </sheetView>
  </sheetViews>
  <sheetFormatPr baseColWidth="8" defaultRowHeight="15"/>
  <cols>
    <col width="15" customWidth="1" min="1" max="1"/>
    <col width="14" customWidth="1" min="2" max="2"/>
    <col width="13" customWidth="1" min="3" max="3"/>
    <col width="11" customWidth="1" min="4" max="4"/>
    <col width="11" customWidth="1" min="5" max="5"/>
    <col width="13" customWidth="1" min="6" max="6"/>
    <col width="14" customWidth="1" min="7" max="7"/>
    <col width="11" customWidth="1" min="8" max="8"/>
  </cols>
  <sheetData>
    <row r="1" ht="28" customHeight="1">
      <c r="A1" s="30" t="inlineStr">
        <is>
          <t>HALDEN SS26 — Price Ladder vs Tier Bands</t>
        </is>
      </c>
    </row>
    <row r="2" ht="26" customHeight="1">
      <c r="A2" s="31" t="inlineStr">
        <is>
          <t>Style no</t>
        </is>
      </c>
      <c r="B2" s="31" t="inlineStr">
        <is>
          <t>Name</t>
        </is>
      </c>
      <c r="C2" s="31" t="inlineStr">
        <is>
          <t>Category</t>
        </is>
      </c>
      <c r="D2" s="31" t="inlineStr">
        <is>
          <t>Tier</t>
        </is>
      </c>
      <c r="E2" s="31" t="inlineStr">
        <is>
          <t>Price (€)</t>
        </is>
      </c>
      <c r="F2" s="31" t="inlineStr">
        <is>
          <t>Band low (€)</t>
        </is>
      </c>
      <c r="G2" s="31" t="inlineStr">
        <is>
          <t>Band high (€)</t>
        </is>
      </c>
      <c r="H2" s="31" t="inlineStr">
        <is>
          <t>Flag</t>
        </is>
      </c>
    </row>
    <row r="3">
      <c r="A3" s="32">
        <f>'SKU list'!A3</f>
        <v/>
      </c>
      <c r="B3" s="32">
        <f>'SKU list'!B3</f>
        <v/>
      </c>
      <c r="C3" s="33">
        <f>'SKU list'!C3</f>
        <v/>
      </c>
      <c r="D3" s="33">
        <f>'SKU list'!D3</f>
        <v/>
      </c>
      <c r="E3" s="34">
        <f>'SKU list'!E3</f>
        <v/>
      </c>
      <c r="F3" s="34">
        <f>INDEX(Architecture!$B$13:$E$13,MATCH(D3,Architecture!$B$4:$E$4,0))</f>
        <v/>
      </c>
      <c r="G3" s="34">
        <f>INDEX(Architecture!$B$14:$E$14,MATCH(D3,Architecture!$B$4:$E$4,0))</f>
        <v/>
      </c>
      <c r="H3" s="35">
        <f>IF(OR(E3&lt;F3,E3&gt;G3),"OUTLIER","")</f>
        <v/>
      </c>
    </row>
    <row r="4">
      <c r="A4" s="36">
        <f>'SKU list'!A4</f>
        <v/>
      </c>
      <c r="B4" s="36">
        <f>'SKU list'!B4</f>
        <v/>
      </c>
      <c r="C4" s="37">
        <f>'SKU list'!C4</f>
        <v/>
      </c>
      <c r="D4" s="37">
        <f>'SKU list'!D4</f>
        <v/>
      </c>
      <c r="E4" s="38">
        <f>'SKU list'!E4</f>
        <v/>
      </c>
      <c r="F4" s="38">
        <f>INDEX(Architecture!$B$13:$E$13,MATCH(D4,Architecture!$B$4:$E$4,0))</f>
        <v/>
      </c>
      <c r="G4" s="38">
        <f>INDEX(Architecture!$B$14:$E$14,MATCH(D4,Architecture!$B$4:$E$4,0))</f>
        <v/>
      </c>
      <c r="H4" s="39">
        <f>IF(OR(E4&lt;F4,E4&gt;G4),"OUTLIER","")</f>
        <v/>
      </c>
    </row>
    <row r="5">
      <c r="A5" s="32">
        <f>'SKU list'!A5</f>
        <v/>
      </c>
      <c r="B5" s="32">
        <f>'SKU list'!B5</f>
        <v/>
      </c>
      <c r="C5" s="33">
        <f>'SKU list'!C5</f>
        <v/>
      </c>
      <c r="D5" s="33">
        <f>'SKU list'!D5</f>
        <v/>
      </c>
      <c r="E5" s="34">
        <f>'SKU list'!E5</f>
        <v/>
      </c>
      <c r="F5" s="34">
        <f>INDEX(Architecture!$B$13:$E$13,MATCH(D5,Architecture!$B$4:$E$4,0))</f>
        <v/>
      </c>
      <c r="G5" s="34">
        <f>INDEX(Architecture!$B$14:$E$14,MATCH(D5,Architecture!$B$4:$E$4,0))</f>
        <v/>
      </c>
      <c r="H5" s="35">
        <f>IF(OR(E5&lt;F5,E5&gt;G5),"OUTLIER","")</f>
        <v/>
      </c>
    </row>
    <row r="6">
      <c r="A6" s="36">
        <f>'SKU list'!A6</f>
        <v/>
      </c>
      <c r="B6" s="36">
        <f>'SKU list'!B6</f>
        <v/>
      </c>
      <c r="C6" s="37">
        <f>'SKU list'!C6</f>
        <v/>
      </c>
      <c r="D6" s="37">
        <f>'SKU list'!D6</f>
        <v/>
      </c>
      <c r="E6" s="38">
        <f>'SKU list'!E6</f>
        <v/>
      </c>
      <c r="F6" s="38">
        <f>INDEX(Architecture!$B$13:$E$13,MATCH(D6,Architecture!$B$4:$E$4,0))</f>
        <v/>
      </c>
      <c r="G6" s="38">
        <f>INDEX(Architecture!$B$14:$E$14,MATCH(D6,Architecture!$B$4:$E$4,0))</f>
        <v/>
      </c>
      <c r="H6" s="39">
        <f>IF(OR(E6&lt;F6,E6&gt;G6),"OUTLIER","")</f>
        <v/>
      </c>
    </row>
    <row r="7">
      <c r="A7" s="32">
        <f>'SKU list'!A7</f>
        <v/>
      </c>
      <c r="B7" s="32">
        <f>'SKU list'!B7</f>
        <v/>
      </c>
      <c r="C7" s="33">
        <f>'SKU list'!C7</f>
        <v/>
      </c>
      <c r="D7" s="33">
        <f>'SKU list'!D7</f>
        <v/>
      </c>
      <c r="E7" s="34">
        <f>'SKU list'!E7</f>
        <v/>
      </c>
      <c r="F7" s="34">
        <f>INDEX(Architecture!$B$13:$E$13,MATCH(D7,Architecture!$B$4:$E$4,0))</f>
        <v/>
      </c>
      <c r="G7" s="34">
        <f>INDEX(Architecture!$B$14:$E$14,MATCH(D7,Architecture!$B$4:$E$4,0))</f>
        <v/>
      </c>
      <c r="H7" s="35">
        <f>IF(OR(E7&lt;F7,E7&gt;G7),"OUTLIER","")</f>
        <v/>
      </c>
    </row>
    <row r="8">
      <c r="A8" s="36">
        <f>'SKU list'!A8</f>
        <v/>
      </c>
      <c r="B8" s="36">
        <f>'SKU list'!B8</f>
        <v/>
      </c>
      <c r="C8" s="37">
        <f>'SKU list'!C8</f>
        <v/>
      </c>
      <c r="D8" s="37">
        <f>'SKU list'!D8</f>
        <v/>
      </c>
      <c r="E8" s="38">
        <f>'SKU list'!E8</f>
        <v/>
      </c>
      <c r="F8" s="38">
        <f>INDEX(Architecture!$B$13:$E$13,MATCH(D8,Architecture!$B$4:$E$4,0))</f>
        <v/>
      </c>
      <c r="G8" s="38">
        <f>INDEX(Architecture!$B$14:$E$14,MATCH(D8,Architecture!$B$4:$E$4,0))</f>
        <v/>
      </c>
      <c r="H8" s="39">
        <f>IF(OR(E8&lt;F8,E8&gt;G8),"OUTLIER","")</f>
        <v/>
      </c>
    </row>
    <row r="9">
      <c r="A9" s="32">
        <f>'SKU list'!A9</f>
        <v/>
      </c>
      <c r="B9" s="32">
        <f>'SKU list'!B9</f>
        <v/>
      </c>
      <c r="C9" s="33">
        <f>'SKU list'!C9</f>
        <v/>
      </c>
      <c r="D9" s="33">
        <f>'SKU list'!D9</f>
        <v/>
      </c>
      <c r="E9" s="34">
        <f>'SKU list'!E9</f>
        <v/>
      </c>
      <c r="F9" s="34">
        <f>INDEX(Architecture!$B$13:$E$13,MATCH(D9,Architecture!$B$4:$E$4,0))</f>
        <v/>
      </c>
      <c r="G9" s="34">
        <f>INDEX(Architecture!$B$14:$E$14,MATCH(D9,Architecture!$B$4:$E$4,0))</f>
        <v/>
      </c>
      <c r="H9" s="35">
        <f>IF(OR(E9&lt;F9,E9&gt;G9),"OUTLIER","")</f>
        <v/>
      </c>
    </row>
    <row r="10">
      <c r="A10" s="36">
        <f>'SKU list'!A10</f>
        <v/>
      </c>
      <c r="B10" s="36">
        <f>'SKU list'!B10</f>
        <v/>
      </c>
      <c r="C10" s="37">
        <f>'SKU list'!C10</f>
        <v/>
      </c>
      <c r="D10" s="37">
        <f>'SKU list'!D10</f>
        <v/>
      </c>
      <c r="E10" s="38">
        <f>'SKU list'!E10</f>
        <v/>
      </c>
      <c r="F10" s="38">
        <f>INDEX(Architecture!$B$13:$E$13,MATCH(D10,Architecture!$B$4:$E$4,0))</f>
        <v/>
      </c>
      <c r="G10" s="38">
        <f>INDEX(Architecture!$B$14:$E$14,MATCH(D10,Architecture!$B$4:$E$4,0))</f>
        <v/>
      </c>
      <c r="H10" s="39">
        <f>IF(OR(E10&lt;F10,E10&gt;G10),"OUTLIER","")</f>
        <v/>
      </c>
    </row>
    <row r="11">
      <c r="A11" s="32">
        <f>'SKU list'!A11</f>
        <v/>
      </c>
      <c r="B11" s="32">
        <f>'SKU list'!B11</f>
        <v/>
      </c>
      <c r="C11" s="33">
        <f>'SKU list'!C11</f>
        <v/>
      </c>
      <c r="D11" s="33">
        <f>'SKU list'!D11</f>
        <v/>
      </c>
      <c r="E11" s="34">
        <f>'SKU list'!E11</f>
        <v/>
      </c>
      <c r="F11" s="34">
        <f>INDEX(Architecture!$B$13:$E$13,MATCH(D11,Architecture!$B$4:$E$4,0))</f>
        <v/>
      </c>
      <c r="G11" s="34">
        <f>INDEX(Architecture!$B$14:$E$14,MATCH(D11,Architecture!$B$4:$E$4,0))</f>
        <v/>
      </c>
      <c r="H11" s="35">
        <f>IF(OR(E11&lt;F11,E11&gt;G11),"OUTLIER","")</f>
        <v/>
      </c>
    </row>
    <row r="12">
      <c r="A12" s="36">
        <f>'SKU list'!A12</f>
        <v/>
      </c>
      <c r="B12" s="36">
        <f>'SKU list'!B12</f>
        <v/>
      </c>
      <c r="C12" s="37">
        <f>'SKU list'!C12</f>
        <v/>
      </c>
      <c r="D12" s="37">
        <f>'SKU list'!D12</f>
        <v/>
      </c>
      <c r="E12" s="38">
        <f>'SKU list'!E12</f>
        <v/>
      </c>
      <c r="F12" s="38">
        <f>INDEX(Architecture!$B$13:$E$13,MATCH(D12,Architecture!$B$4:$E$4,0))</f>
        <v/>
      </c>
      <c r="G12" s="38">
        <f>INDEX(Architecture!$B$14:$E$14,MATCH(D12,Architecture!$B$4:$E$4,0))</f>
        <v/>
      </c>
      <c r="H12" s="39">
        <f>IF(OR(E12&lt;F12,E12&gt;G12),"OUTLIER","")</f>
        <v/>
      </c>
    </row>
    <row r="13">
      <c r="A13" s="32">
        <f>'SKU list'!A13</f>
        <v/>
      </c>
      <c r="B13" s="32">
        <f>'SKU list'!B13</f>
        <v/>
      </c>
      <c r="C13" s="33">
        <f>'SKU list'!C13</f>
        <v/>
      </c>
      <c r="D13" s="33">
        <f>'SKU list'!D13</f>
        <v/>
      </c>
      <c r="E13" s="34">
        <f>'SKU list'!E13</f>
        <v/>
      </c>
      <c r="F13" s="34">
        <f>INDEX(Architecture!$B$13:$E$13,MATCH(D13,Architecture!$B$4:$E$4,0))</f>
        <v/>
      </c>
      <c r="G13" s="34">
        <f>INDEX(Architecture!$B$14:$E$14,MATCH(D13,Architecture!$B$4:$E$4,0))</f>
        <v/>
      </c>
      <c r="H13" s="35">
        <f>IF(OR(E13&lt;F13,E13&gt;G13),"OUTLIER","")</f>
        <v/>
      </c>
    </row>
    <row r="14">
      <c r="A14" s="36">
        <f>'SKU list'!A14</f>
        <v/>
      </c>
      <c r="B14" s="36">
        <f>'SKU list'!B14</f>
        <v/>
      </c>
      <c r="C14" s="37">
        <f>'SKU list'!C14</f>
        <v/>
      </c>
      <c r="D14" s="37">
        <f>'SKU list'!D14</f>
        <v/>
      </c>
      <c r="E14" s="38">
        <f>'SKU list'!E14</f>
        <v/>
      </c>
      <c r="F14" s="38">
        <f>INDEX(Architecture!$B$13:$E$13,MATCH(D14,Architecture!$B$4:$E$4,0))</f>
        <v/>
      </c>
      <c r="G14" s="38">
        <f>INDEX(Architecture!$B$14:$E$14,MATCH(D14,Architecture!$B$4:$E$4,0))</f>
        <v/>
      </c>
      <c r="H14" s="39">
        <f>IF(OR(E14&lt;F14,E14&gt;G14),"OUTLIER","")</f>
        <v/>
      </c>
    </row>
    <row r="15">
      <c r="A15" s="32">
        <f>'SKU list'!A15</f>
        <v/>
      </c>
      <c r="B15" s="32">
        <f>'SKU list'!B15</f>
        <v/>
      </c>
      <c r="C15" s="33">
        <f>'SKU list'!C15</f>
        <v/>
      </c>
      <c r="D15" s="33">
        <f>'SKU list'!D15</f>
        <v/>
      </c>
      <c r="E15" s="34">
        <f>'SKU list'!E15</f>
        <v/>
      </c>
      <c r="F15" s="34">
        <f>INDEX(Architecture!$B$13:$E$13,MATCH(D15,Architecture!$B$4:$E$4,0))</f>
        <v/>
      </c>
      <c r="G15" s="34">
        <f>INDEX(Architecture!$B$14:$E$14,MATCH(D15,Architecture!$B$4:$E$4,0))</f>
        <v/>
      </c>
      <c r="H15" s="35">
        <f>IF(OR(E15&lt;F15,E15&gt;G15),"OUTLIER","")</f>
        <v/>
      </c>
    </row>
    <row r="16">
      <c r="A16" s="36">
        <f>'SKU list'!A16</f>
        <v/>
      </c>
      <c r="B16" s="36">
        <f>'SKU list'!B16</f>
        <v/>
      </c>
      <c r="C16" s="37">
        <f>'SKU list'!C16</f>
        <v/>
      </c>
      <c r="D16" s="37">
        <f>'SKU list'!D16</f>
        <v/>
      </c>
      <c r="E16" s="38">
        <f>'SKU list'!E16</f>
        <v/>
      </c>
      <c r="F16" s="38">
        <f>INDEX(Architecture!$B$13:$E$13,MATCH(D16,Architecture!$B$4:$E$4,0))</f>
        <v/>
      </c>
      <c r="G16" s="38">
        <f>INDEX(Architecture!$B$14:$E$14,MATCH(D16,Architecture!$B$4:$E$4,0))</f>
        <v/>
      </c>
      <c r="H16" s="39">
        <f>IF(OR(E16&lt;F16,E16&gt;G16),"OUTLIER","")</f>
        <v/>
      </c>
    </row>
    <row r="17">
      <c r="A17" s="32">
        <f>'SKU list'!A17</f>
        <v/>
      </c>
      <c r="B17" s="32">
        <f>'SKU list'!B17</f>
        <v/>
      </c>
      <c r="C17" s="33">
        <f>'SKU list'!C17</f>
        <v/>
      </c>
      <c r="D17" s="33">
        <f>'SKU list'!D17</f>
        <v/>
      </c>
      <c r="E17" s="34">
        <f>'SKU list'!E17</f>
        <v/>
      </c>
      <c r="F17" s="34">
        <f>INDEX(Architecture!$B$13:$E$13,MATCH(D17,Architecture!$B$4:$E$4,0))</f>
        <v/>
      </c>
      <c r="G17" s="34">
        <f>INDEX(Architecture!$B$14:$E$14,MATCH(D17,Architecture!$B$4:$E$4,0))</f>
        <v/>
      </c>
      <c r="H17" s="35">
        <f>IF(OR(E17&lt;F17,E17&gt;G17),"OUTLIER","")</f>
        <v/>
      </c>
    </row>
    <row r="18">
      <c r="A18" s="36">
        <f>'SKU list'!A18</f>
        <v/>
      </c>
      <c r="B18" s="36">
        <f>'SKU list'!B18</f>
        <v/>
      </c>
      <c r="C18" s="37">
        <f>'SKU list'!C18</f>
        <v/>
      </c>
      <c r="D18" s="37">
        <f>'SKU list'!D18</f>
        <v/>
      </c>
      <c r="E18" s="38">
        <f>'SKU list'!E18</f>
        <v/>
      </c>
      <c r="F18" s="38">
        <f>INDEX(Architecture!$B$13:$E$13,MATCH(D18,Architecture!$B$4:$E$4,0))</f>
        <v/>
      </c>
      <c r="G18" s="38">
        <f>INDEX(Architecture!$B$14:$E$14,MATCH(D18,Architecture!$B$4:$E$4,0))</f>
        <v/>
      </c>
      <c r="H18" s="39">
        <f>IF(OR(E18&lt;F18,E18&gt;G18),"OUTLIER","")</f>
        <v/>
      </c>
    </row>
    <row r="19">
      <c r="A19" s="32">
        <f>'SKU list'!A19</f>
        <v/>
      </c>
      <c r="B19" s="32">
        <f>'SKU list'!B19</f>
        <v/>
      </c>
      <c r="C19" s="33">
        <f>'SKU list'!C19</f>
        <v/>
      </c>
      <c r="D19" s="33">
        <f>'SKU list'!D19</f>
        <v/>
      </c>
      <c r="E19" s="34">
        <f>'SKU list'!E19</f>
        <v/>
      </c>
      <c r="F19" s="34">
        <f>INDEX(Architecture!$B$13:$E$13,MATCH(D19,Architecture!$B$4:$E$4,0))</f>
        <v/>
      </c>
      <c r="G19" s="34">
        <f>INDEX(Architecture!$B$14:$E$14,MATCH(D19,Architecture!$B$4:$E$4,0))</f>
        <v/>
      </c>
      <c r="H19" s="35">
        <f>IF(OR(E19&lt;F19,E19&gt;G19),"OUTLIER","")</f>
        <v/>
      </c>
    </row>
    <row r="20">
      <c r="A20" s="36">
        <f>'SKU list'!A20</f>
        <v/>
      </c>
      <c r="B20" s="36">
        <f>'SKU list'!B20</f>
        <v/>
      </c>
      <c r="C20" s="37">
        <f>'SKU list'!C20</f>
        <v/>
      </c>
      <c r="D20" s="37">
        <f>'SKU list'!D20</f>
        <v/>
      </c>
      <c r="E20" s="38">
        <f>'SKU list'!E20</f>
        <v/>
      </c>
      <c r="F20" s="38">
        <f>INDEX(Architecture!$B$13:$E$13,MATCH(D20,Architecture!$B$4:$E$4,0))</f>
        <v/>
      </c>
      <c r="G20" s="38">
        <f>INDEX(Architecture!$B$14:$E$14,MATCH(D20,Architecture!$B$4:$E$4,0))</f>
        <v/>
      </c>
      <c r="H20" s="39">
        <f>IF(OR(E20&lt;F20,E20&gt;G20),"OUTLIER","")</f>
        <v/>
      </c>
    </row>
    <row r="21">
      <c r="A21" s="32">
        <f>'SKU list'!A21</f>
        <v/>
      </c>
      <c r="B21" s="32">
        <f>'SKU list'!B21</f>
        <v/>
      </c>
      <c r="C21" s="33">
        <f>'SKU list'!C21</f>
        <v/>
      </c>
      <c r="D21" s="33">
        <f>'SKU list'!D21</f>
        <v/>
      </c>
      <c r="E21" s="34">
        <f>'SKU list'!E21</f>
        <v/>
      </c>
      <c r="F21" s="34">
        <f>INDEX(Architecture!$B$13:$E$13,MATCH(D21,Architecture!$B$4:$E$4,0))</f>
        <v/>
      </c>
      <c r="G21" s="34">
        <f>INDEX(Architecture!$B$14:$E$14,MATCH(D21,Architecture!$B$4:$E$4,0))</f>
        <v/>
      </c>
      <c r="H21" s="35">
        <f>IF(OR(E21&lt;F21,E21&gt;G21),"OUTLIER","")</f>
        <v/>
      </c>
    </row>
    <row r="22">
      <c r="A22" s="36">
        <f>'SKU list'!A22</f>
        <v/>
      </c>
      <c r="B22" s="36">
        <f>'SKU list'!B22</f>
        <v/>
      </c>
      <c r="C22" s="37">
        <f>'SKU list'!C22</f>
        <v/>
      </c>
      <c r="D22" s="37">
        <f>'SKU list'!D22</f>
        <v/>
      </c>
      <c r="E22" s="38">
        <f>'SKU list'!E22</f>
        <v/>
      </c>
      <c r="F22" s="38">
        <f>INDEX(Architecture!$B$13:$E$13,MATCH(D22,Architecture!$B$4:$E$4,0))</f>
        <v/>
      </c>
      <c r="G22" s="38">
        <f>INDEX(Architecture!$B$14:$E$14,MATCH(D22,Architecture!$B$4:$E$4,0))</f>
        <v/>
      </c>
      <c r="H22" s="39">
        <f>IF(OR(E22&lt;F22,E22&gt;G22),"OUTLIER","")</f>
        <v/>
      </c>
    </row>
    <row r="23">
      <c r="A23" s="32">
        <f>'SKU list'!A23</f>
        <v/>
      </c>
      <c r="B23" s="32">
        <f>'SKU list'!B23</f>
        <v/>
      </c>
      <c r="C23" s="33">
        <f>'SKU list'!C23</f>
        <v/>
      </c>
      <c r="D23" s="33">
        <f>'SKU list'!D23</f>
        <v/>
      </c>
      <c r="E23" s="34">
        <f>'SKU list'!E23</f>
        <v/>
      </c>
      <c r="F23" s="34">
        <f>INDEX(Architecture!$B$13:$E$13,MATCH(D23,Architecture!$B$4:$E$4,0))</f>
        <v/>
      </c>
      <c r="G23" s="34">
        <f>INDEX(Architecture!$B$14:$E$14,MATCH(D23,Architecture!$B$4:$E$4,0))</f>
        <v/>
      </c>
      <c r="H23" s="35">
        <f>IF(OR(E23&lt;F23,E23&gt;G23),"OUTLIER","")</f>
        <v/>
      </c>
    </row>
    <row r="24">
      <c r="A24" s="36">
        <f>'SKU list'!A24</f>
        <v/>
      </c>
      <c r="B24" s="36">
        <f>'SKU list'!B24</f>
        <v/>
      </c>
      <c r="C24" s="37">
        <f>'SKU list'!C24</f>
        <v/>
      </c>
      <c r="D24" s="37">
        <f>'SKU list'!D24</f>
        <v/>
      </c>
      <c r="E24" s="38">
        <f>'SKU list'!E24</f>
        <v/>
      </c>
      <c r="F24" s="38">
        <f>INDEX(Architecture!$B$13:$E$13,MATCH(D24,Architecture!$B$4:$E$4,0))</f>
        <v/>
      </c>
      <c r="G24" s="38">
        <f>INDEX(Architecture!$B$14:$E$14,MATCH(D24,Architecture!$B$4:$E$4,0))</f>
        <v/>
      </c>
      <c r="H24" s="39">
        <f>IF(OR(E24&lt;F24,E24&gt;G24),"OUTLIER","")</f>
        <v/>
      </c>
    </row>
    <row r="25">
      <c r="A25" s="32">
        <f>'SKU list'!A25</f>
        <v/>
      </c>
      <c r="B25" s="32">
        <f>'SKU list'!B25</f>
        <v/>
      </c>
      <c r="C25" s="33">
        <f>'SKU list'!C25</f>
        <v/>
      </c>
      <c r="D25" s="33">
        <f>'SKU list'!D25</f>
        <v/>
      </c>
      <c r="E25" s="34">
        <f>'SKU list'!E25</f>
        <v/>
      </c>
      <c r="F25" s="34">
        <f>INDEX(Architecture!$B$13:$E$13,MATCH(D25,Architecture!$B$4:$E$4,0))</f>
        <v/>
      </c>
      <c r="G25" s="34">
        <f>INDEX(Architecture!$B$14:$E$14,MATCH(D25,Architecture!$B$4:$E$4,0))</f>
        <v/>
      </c>
      <c r="H25" s="35">
        <f>IF(OR(E25&lt;F25,E25&gt;G25),"OUTLIER","")</f>
        <v/>
      </c>
    </row>
    <row r="26">
      <c r="A26" s="36">
        <f>'SKU list'!A26</f>
        <v/>
      </c>
      <c r="B26" s="36">
        <f>'SKU list'!B26</f>
        <v/>
      </c>
      <c r="C26" s="37">
        <f>'SKU list'!C26</f>
        <v/>
      </c>
      <c r="D26" s="37">
        <f>'SKU list'!D26</f>
        <v/>
      </c>
      <c r="E26" s="38">
        <f>'SKU list'!E26</f>
        <v/>
      </c>
      <c r="F26" s="38">
        <f>INDEX(Architecture!$B$13:$E$13,MATCH(D26,Architecture!$B$4:$E$4,0))</f>
        <v/>
      </c>
      <c r="G26" s="38">
        <f>INDEX(Architecture!$B$14:$E$14,MATCH(D26,Architecture!$B$4:$E$4,0))</f>
        <v/>
      </c>
      <c r="H26" s="39">
        <f>IF(OR(E26&lt;F26,E26&gt;G26),"OUTLIER","")</f>
        <v/>
      </c>
    </row>
    <row r="27">
      <c r="A27" s="32">
        <f>'SKU list'!A27</f>
        <v/>
      </c>
      <c r="B27" s="32">
        <f>'SKU list'!B27</f>
        <v/>
      </c>
      <c r="C27" s="33">
        <f>'SKU list'!C27</f>
        <v/>
      </c>
      <c r="D27" s="33">
        <f>'SKU list'!D27</f>
        <v/>
      </c>
      <c r="E27" s="34">
        <f>'SKU list'!E27</f>
        <v/>
      </c>
      <c r="F27" s="34">
        <f>INDEX(Architecture!$B$13:$E$13,MATCH(D27,Architecture!$B$4:$E$4,0))</f>
        <v/>
      </c>
      <c r="G27" s="34">
        <f>INDEX(Architecture!$B$14:$E$14,MATCH(D27,Architecture!$B$4:$E$4,0))</f>
        <v/>
      </c>
      <c r="H27" s="35">
        <f>IF(OR(E27&lt;F27,E27&gt;G27),"OUTLIER","")</f>
        <v/>
      </c>
    </row>
    <row r="28">
      <c r="A28" s="36">
        <f>'SKU list'!A28</f>
        <v/>
      </c>
      <c r="B28" s="36">
        <f>'SKU list'!B28</f>
        <v/>
      </c>
      <c r="C28" s="37">
        <f>'SKU list'!C28</f>
        <v/>
      </c>
      <c r="D28" s="37">
        <f>'SKU list'!D28</f>
        <v/>
      </c>
      <c r="E28" s="38">
        <f>'SKU list'!E28</f>
        <v/>
      </c>
      <c r="F28" s="38">
        <f>INDEX(Architecture!$B$13:$E$13,MATCH(D28,Architecture!$B$4:$E$4,0))</f>
        <v/>
      </c>
      <c r="G28" s="38">
        <f>INDEX(Architecture!$B$14:$E$14,MATCH(D28,Architecture!$B$4:$E$4,0))</f>
        <v/>
      </c>
      <c r="H28" s="39">
        <f>IF(OR(E28&lt;F28,E28&gt;G28),"OUTLIER","")</f>
        <v/>
      </c>
    </row>
    <row r="29">
      <c r="A29" s="32">
        <f>'SKU list'!A29</f>
        <v/>
      </c>
      <c r="B29" s="32">
        <f>'SKU list'!B29</f>
        <v/>
      </c>
      <c r="C29" s="33">
        <f>'SKU list'!C29</f>
        <v/>
      </c>
      <c r="D29" s="33">
        <f>'SKU list'!D29</f>
        <v/>
      </c>
      <c r="E29" s="34">
        <f>'SKU list'!E29</f>
        <v/>
      </c>
      <c r="F29" s="34">
        <f>INDEX(Architecture!$B$13:$E$13,MATCH(D29,Architecture!$B$4:$E$4,0))</f>
        <v/>
      </c>
      <c r="G29" s="34">
        <f>INDEX(Architecture!$B$14:$E$14,MATCH(D29,Architecture!$B$4:$E$4,0))</f>
        <v/>
      </c>
      <c r="H29" s="35">
        <f>IF(OR(E29&lt;F29,E29&gt;G29),"OUTLIER","")</f>
        <v/>
      </c>
    </row>
    <row r="30">
      <c r="A30" s="36">
        <f>'SKU list'!A30</f>
        <v/>
      </c>
      <c r="B30" s="36">
        <f>'SKU list'!B30</f>
        <v/>
      </c>
      <c r="C30" s="37">
        <f>'SKU list'!C30</f>
        <v/>
      </c>
      <c r="D30" s="37">
        <f>'SKU list'!D30</f>
        <v/>
      </c>
      <c r="E30" s="38">
        <f>'SKU list'!E30</f>
        <v/>
      </c>
      <c r="F30" s="38">
        <f>INDEX(Architecture!$B$13:$E$13,MATCH(D30,Architecture!$B$4:$E$4,0))</f>
        <v/>
      </c>
      <c r="G30" s="38">
        <f>INDEX(Architecture!$B$14:$E$14,MATCH(D30,Architecture!$B$4:$E$4,0))</f>
        <v/>
      </c>
      <c r="H30" s="39">
        <f>IF(OR(E30&lt;F30,E30&gt;G30),"OUTLIER","")</f>
        <v/>
      </c>
    </row>
    <row r="31">
      <c r="A31" s="32">
        <f>'SKU list'!A31</f>
        <v/>
      </c>
      <c r="B31" s="32">
        <f>'SKU list'!B31</f>
        <v/>
      </c>
      <c r="C31" s="33">
        <f>'SKU list'!C31</f>
        <v/>
      </c>
      <c r="D31" s="33">
        <f>'SKU list'!D31</f>
        <v/>
      </c>
      <c r="E31" s="34">
        <f>'SKU list'!E31</f>
        <v/>
      </c>
      <c r="F31" s="34">
        <f>INDEX(Architecture!$B$13:$E$13,MATCH(D31,Architecture!$B$4:$E$4,0))</f>
        <v/>
      </c>
      <c r="G31" s="34">
        <f>INDEX(Architecture!$B$14:$E$14,MATCH(D31,Architecture!$B$4:$E$4,0))</f>
        <v/>
      </c>
      <c r="H31" s="35">
        <f>IF(OR(E31&lt;F31,E31&gt;G31),"OUTLIER","")</f>
        <v/>
      </c>
    </row>
    <row r="32">
      <c r="A32" s="36">
        <f>'SKU list'!A32</f>
        <v/>
      </c>
      <c r="B32" s="36">
        <f>'SKU list'!B32</f>
        <v/>
      </c>
      <c r="C32" s="37">
        <f>'SKU list'!C32</f>
        <v/>
      </c>
      <c r="D32" s="37">
        <f>'SKU list'!D32</f>
        <v/>
      </c>
      <c r="E32" s="38">
        <f>'SKU list'!E32</f>
        <v/>
      </c>
      <c r="F32" s="38">
        <f>INDEX(Architecture!$B$13:$E$13,MATCH(D32,Architecture!$B$4:$E$4,0))</f>
        <v/>
      </c>
      <c r="G32" s="38">
        <f>INDEX(Architecture!$B$14:$E$14,MATCH(D32,Architecture!$B$4:$E$4,0))</f>
        <v/>
      </c>
      <c r="H32" s="39">
        <f>IF(OR(E32&lt;F32,E32&gt;G32),"OUTLIER","")</f>
        <v/>
      </c>
    </row>
    <row r="33">
      <c r="A33" s="32">
        <f>'SKU list'!A33</f>
        <v/>
      </c>
      <c r="B33" s="32">
        <f>'SKU list'!B33</f>
        <v/>
      </c>
      <c r="C33" s="33">
        <f>'SKU list'!C33</f>
        <v/>
      </c>
      <c r="D33" s="33">
        <f>'SKU list'!D33</f>
        <v/>
      </c>
      <c r="E33" s="34">
        <f>'SKU list'!E33</f>
        <v/>
      </c>
      <c r="F33" s="34">
        <f>INDEX(Architecture!$B$13:$E$13,MATCH(D33,Architecture!$B$4:$E$4,0))</f>
        <v/>
      </c>
      <c r="G33" s="34">
        <f>INDEX(Architecture!$B$14:$E$14,MATCH(D33,Architecture!$B$4:$E$4,0))</f>
        <v/>
      </c>
      <c r="H33" s="35">
        <f>IF(OR(E33&lt;F33,E33&gt;G33),"OUTLIER","")</f>
        <v/>
      </c>
    </row>
    <row r="34">
      <c r="A34" s="36">
        <f>'SKU list'!A34</f>
        <v/>
      </c>
      <c r="B34" s="36">
        <f>'SKU list'!B34</f>
        <v/>
      </c>
      <c r="C34" s="37">
        <f>'SKU list'!C34</f>
        <v/>
      </c>
      <c r="D34" s="37">
        <f>'SKU list'!D34</f>
        <v/>
      </c>
      <c r="E34" s="38">
        <f>'SKU list'!E34</f>
        <v/>
      </c>
      <c r="F34" s="38">
        <f>INDEX(Architecture!$B$13:$E$13,MATCH(D34,Architecture!$B$4:$E$4,0))</f>
        <v/>
      </c>
      <c r="G34" s="38">
        <f>INDEX(Architecture!$B$14:$E$14,MATCH(D34,Architecture!$B$4:$E$4,0))</f>
        <v/>
      </c>
      <c r="H34" s="39">
        <f>IF(OR(E34&lt;F34,E34&gt;G34),"OUTLIER","")</f>
        <v/>
      </c>
    </row>
    <row r="35">
      <c r="A35" s="32">
        <f>'SKU list'!A35</f>
        <v/>
      </c>
      <c r="B35" s="32">
        <f>'SKU list'!B35</f>
        <v/>
      </c>
      <c r="C35" s="33">
        <f>'SKU list'!C35</f>
        <v/>
      </c>
      <c r="D35" s="33">
        <f>'SKU list'!D35</f>
        <v/>
      </c>
      <c r="E35" s="34">
        <f>'SKU list'!E35</f>
        <v/>
      </c>
      <c r="F35" s="34">
        <f>INDEX(Architecture!$B$13:$E$13,MATCH(D35,Architecture!$B$4:$E$4,0))</f>
        <v/>
      </c>
      <c r="G35" s="34">
        <f>INDEX(Architecture!$B$14:$E$14,MATCH(D35,Architecture!$B$4:$E$4,0))</f>
        <v/>
      </c>
      <c r="H35" s="35">
        <f>IF(OR(E35&lt;F35,E35&gt;G35),"OUTLIER","")</f>
        <v/>
      </c>
    </row>
    <row r="36">
      <c r="A36" s="36">
        <f>'SKU list'!A36</f>
        <v/>
      </c>
      <c r="B36" s="36">
        <f>'SKU list'!B36</f>
        <v/>
      </c>
      <c r="C36" s="37">
        <f>'SKU list'!C36</f>
        <v/>
      </c>
      <c r="D36" s="37">
        <f>'SKU list'!D36</f>
        <v/>
      </c>
      <c r="E36" s="38">
        <f>'SKU list'!E36</f>
        <v/>
      </c>
      <c r="F36" s="38">
        <f>INDEX(Architecture!$B$13:$E$13,MATCH(D36,Architecture!$B$4:$E$4,0))</f>
        <v/>
      </c>
      <c r="G36" s="38">
        <f>INDEX(Architecture!$B$14:$E$14,MATCH(D36,Architecture!$B$4:$E$4,0))</f>
        <v/>
      </c>
      <c r="H36" s="39">
        <f>IF(OR(E36&lt;F36,E36&gt;G36),"OUTLIER","")</f>
        <v/>
      </c>
    </row>
    <row r="37">
      <c r="A37" s="32">
        <f>'SKU list'!A37</f>
        <v/>
      </c>
      <c r="B37" s="32">
        <f>'SKU list'!B37</f>
        <v/>
      </c>
      <c r="C37" s="33">
        <f>'SKU list'!C37</f>
        <v/>
      </c>
      <c r="D37" s="33">
        <f>'SKU list'!D37</f>
        <v/>
      </c>
      <c r="E37" s="34">
        <f>'SKU list'!E37</f>
        <v/>
      </c>
      <c r="F37" s="34">
        <f>INDEX(Architecture!$B$13:$E$13,MATCH(D37,Architecture!$B$4:$E$4,0))</f>
        <v/>
      </c>
      <c r="G37" s="34">
        <f>INDEX(Architecture!$B$14:$E$14,MATCH(D37,Architecture!$B$4:$E$4,0))</f>
        <v/>
      </c>
      <c r="H37" s="35">
        <f>IF(OR(E37&lt;F37,E37&gt;G37),"OUTLIER","")</f>
        <v/>
      </c>
    </row>
    <row r="38">
      <c r="A38" s="36">
        <f>'SKU list'!A38</f>
        <v/>
      </c>
      <c r="B38" s="36">
        <f>'SKU list'!B38</f>
        <v/>
      </c>
      <c r="C38" s="37">
        <f>'SKU list'!C38</f>
        <v/>
      </c>
      <c r="D38" s="37">
        <f>'SKU list'!D38</f>
        <v/>
      </c>
      <c r="E38" s="38">
        <f>'SKU list'!E38</f>
        <v/>
      </c>
      <c r="F38" s="38">
        <f>INDEX(Architecture!$B$13:$E$13,MATCH(D38,Architecture!$B$4:$E$4,0))</f>
        <v/>
      </c>
      <c r="G38" s="38">
        <f>INDEX(Architecture!$B$14:$E$14,MATCH(D38,Architecture!$B$4:$E$4,0))</f>
        <v/>
      </c>
      <c r="H38" s="39">
        <f>IF(OR(E38&lt;F38,E38&gt;G38),"OUTLIER","")</f>
        <v/>
      </c>
    </row>
    <row r="39">
      <c r="A39" s="32">
        <f>'SKU list'!A39</f>
        <v/>
      </c>
      <c r="B39" s="32">
        <f>'SKU list'!B39</f>
        <v/>
      </c>
      <c r="C39" s="33">
        <f>'SKU list'!C39</f>
        <v/>
      </c>
      <c r="D39" s="33">
        <f>'SKU list'!D39</f>
        <v/>
      </c>
      <c r="E39" s="34">
        <f>'SKU list'!E39</f>
        <v/>
      </c>
      <c r="F39" s="34">
        <f>INDEX(Architecture!$B$13:$E$13,MATCH(D39,Architecture!$B$4:$E$4,0))</f>
        <v/>
      </c>
      <c r="G39" s="34">
        <f>INDEX(Architecture!$B$14:$E$14,MATCH(D39,Architecture!$B$4:$E$4,0))</f>
        <v/>
      </c>
      <c r="H39" s="35">
        <f>IF(OR(E39&lt;F39,E39&gt;G39),"OUTLIER","")</f>
        <v/>
      </c>
    </row>
    <row r="40">
      <c r="A40" s="36">
        <f>'SKU list'!A40</f>
        <v/>
      </c>
      <c r="B40" s="36">
        <f>'SKU list'!B40</f>
        <v/>
      </c>
      <c r="C40" s="37">
        <f>'SKU list'!C40</f>
        <v/>
      </c>
      <c r="D40" s="37">
        <f>'SKU list'!D40</f>
        <v/>
      </c>
      <c r="E40" s="38">
        <f>'SKU list'!E40</f>
        <v/>
      </c>
      <c r="F40" s="38">
        <f>INDEX(Architecture!$B$13:$E$13,MATCH(D40,Architecture!$B$4:$E$4,0))</f>
        <v/>
      </c>
      <c r="G40" s="38">
        <f>INDEX(Architecture!$B$14:$E$14,MATCH(D40,Architecture!$B$4:$E$4,0))</f>
        <v/>
      </c>
      <c r="H40" s="39">
        <f>IF(OR(E40&lt;F40,E40&gt;G40),"OUTLIER","")</f>
        <v/>
      </c>
    </row>
    <row r="41">
      <c r="A41" s="32">
        <f>'SKU list'!A41</f>
        <v/>
      </c>
      <c r="B41" s="32">
        <f>'SKU list'!B41</f>
        <v/>
      </c>
      <c r="C41" s="33">
        <f>'SKU list'!C41</f>
        <v/>
      </c>
      <c r="D41" s="33">
        <f>'SKU list'!D41</f>
        <v/>
      </c>
      <c r="E41" s="34">
        <f>'SKU list'!E41</f>
        <v/>
      </c>
      <c r="F41" s="34">
        <f>INDEX(Architecture!$B$13:$E$13,MATCH(D41,Architecture!$B$4:$E$4,0))</f>
        <v/>
      </c>
      <c r="G41" s="34">
        <f>INDEX(Architecture!$B$14:$E$14,MATCH(D41,Architecture!$B$4:$E$4,0))</f>
        <v/>
      </c>
      <c r="H41" s="35">
        <f>IF(OR(E41&lt;F41,E41&gt;G41),"OUTLIER","")</f>
        <v/>
      </c>
    </row>
    <row r="42">
      <c r="A42" s="36">
        <f>'SKU list'!A42</f>
        <v/>
      </c>
      <c r="B42" s="36">
        <f>'SKU list'!B42</f>
        <v/>
      </c>
      <c r="C42" s="37">
        <f>'SKU list'!C42</f>
        <v/>
      </c>
      <c r="D42" s="37">
        <f>'SKU list'!D42</f>
        <v/>
      </c>
      <c r="E42" s="38">
        <f>'SKU list'!E42</f>
        <v/>
      </c>
      <c r="F42" s="38">
        <f>INDEX(Architecture!$B$13:$E$13,MATCH(D42,Architecture!$B$4:$E$4,0))</f>
        <v/>
      </c>
      <c r="G42" s="38">
        <f>INDEX(Architecture!$B$14:$E$14,MATCH(D42,Architecture!$B$4:$E$4,0))</f>
        <v/>
      </c>
      <c r="H42" s="39">
        <f>IF(OR(E42&lt;F42,E42&gt;G42),"OUTLIER","")</f>
        <v/>
      </c>
    </row>
    <row r="43">
      <c r="A43" s="32">
        <f>'SKU list'!A43</f>
        <v/>
      </c>
      <c r="B43" s="32">
        <f>'SKU list'!B43</f>
        <v/>
      </c>
      <c r="C43" s="33">
        <f>'SKU list'!C43</f>
        <v/>
      </c>
      <c r="D43" s="33">
        <f>'SKU list'!D43</f>
        <v/>
      </c>
      <c r="E43" s="34">
        <f>'SKU list'!E43</f>
        <v/>
      </c>
      <c r="F43" s="34">
        <f>INDEX(Architecture!$B$13:$E$13,MATCH(D43,Architecture!$B$4:$E$4,0))</f>
        <v/>
      </c>
      <c r="G43" s="34">
        <f>INDEX(Architecture!$B$14:$E$14,MATCH(D43,Architecture!$B$4:$E$4,0))</f>
        <v/>
      </c>
      <c r="H43" s="35">
        <f>IF(OR(E43&lt;F43,E43&gt;G43),"OUTLIER","")</f>
        <v/>
      </c>
    </row>
    <row r="44">
      <c r="A44" s="36">
        <f>'SKU list'!A44</f>
        <v/>
      </c>
      <c r="B44" s="36">
        <f>'SKU list'!B44</f>
        <v/>
      </c>
      <c r="C44" s="37">
        <f>'SKU list'!C44</f>
        <v/>
      </c>
      <c r="D44" s="37">
        <f>'SKU list'!D44</f>
        <v/>
      </c>
      <c r="E44" s="38">
        <f>'SKU list'!E44</f>
        <v/>
      </c>
      <c r="F44" s="38">
        <f>INDEX(Architecture!$B$13:$E$13,MATCH(D44,Architecture!$B$4:$E$4,0))</f>
        <v/>
      </c>
      <c r="G44" s="38">
        <f>INDEX(Architecture!$B$14:$E$14,MATCH(D44,Architecture!$B$4:$E$4,0))</f>
        <v/>
      </c>
      <c r="H44" s="39">
        <f>IF(OR(E44&lt;F44,E44&gt;G44),"OUTLIER","")</f>
        <v/>
      </c>
    </row>
    <row r="45">
      <c r="A45" s="32">
        <f>'SKU list'!A45</f>
        <v/>
      </c>
      <c r="B45" s="32">
        <f>'SKU list'!B45</f>
        <v/>
      </c>
      <c r="C45" s="33">
        <f>'SKU list'!C45</f>
        <v/>
      </c>
      <c r="D45" s="33">
        <f>'SKU list'!D45</f>
        <v/>
      </c>
      <c r="E45" s="34">
        <f>'SKU list'!E45</f>
        <v/>
      </c>
      <c r="F45" s="34">
        <f>INDEX(Architecture!$B$13:$E$13,MATCH(D45,Architecture!$B$4:$E$4,0))</f>
        <v/>
      </c>
      <c r="G45" s="34">
        <f>INDEX(Architecture!$B$14:$E$14,MATCH(D45,Architecture!$B$4:$E$4,0))</f>
        <v/>
      </c>
      <c r="H45" s="35">
        <f>IF(OR(E45&lt;F45,E45&gt;G45),"OUTLIER","")</f>
        <v/>
      </c>
    </row>
    <row r="46">
      <c r="A46" s="36">
        <f>'SKU list'!A46</f>
        <v/>
      </c>
      <c r="B46" s="36">
        <f>'SKU list'!B46</f>
        <v/>
      </c>
      <c r="C46" s="37">
        <f>'SKU list'!C46</f>
        <v/>
      </c>
      <c r="D46" s="37">
        <f>'SKU list'!D46</f>
        <v/>
      </c>
      <c r="E46" s="38">
        <f>'SKU list'!E46</f>
        <v/>
      </c>
      <c r="F46" s="38">
        <f>INDEX(Architecture!$B$13:$E$13,MATCH(D46,Architecture!$B$4:$E$4,0))</f>
        <v/>
      </c>
      <c r="G46" s="38">
        <f>INDEX(Architecture!$B$14:$E$14,MATCH(D46,Architecture!$B$4:$E$4,0))</f>
        <v/>
      </c>
      <c r="H46" s="39">
        <f>IF(OR(E46&lt;F46,E46&gt;G46),"OUTLIER","")</f>
        <v/>
      </c>
    </row>
    <row r="47">
      <c r="A47" s="32">
        <f>'SKU list'!A47</f>
        <v/>
      </c>
      <c r="B47" s="32">
        <f>'SKU list'!B47</f>
        <v/>
      </c>
      <c r="C47" s="33">
        <f>'SKU list'!C47</f>
        <v/>
      </c>
      <c r="D47" s="33">
        <f>'SKU list'!D47</f>
        <v/>
      </c>
      <c r="E47" s="34">
        <f>'SKU list'!E47</f>
        <v/>
      </c>
      <c r="F47" s="34">
        <f>INDEX(Architecture!$B$13:$E$13,MATCH(D47,Architecture!$B$4:$E$4,0))</f>
        <v/>
      </c>
      <c r="G47" s="34">
        <f>INDEX(Architecture!$B$14:$E$14,MATCH(D47,Architecture!$B$4:$E$4,0))</f>
        <v/>
      </c>
      <c r="H47" s="35">
        <f>IF(OR(E47&lt;F47,E47&gt;G47),"OUTLIER","")</f>
        <v/>
      </c>
    </row>
    <row r="48">
      <c r="A48" s="36">
        <f>'SKU list'!A48</f>
        <v/>
      </c>
      <c r="B48" s="36">
        <f>'SKU list'!B48</f>
        <v/>
      </c>
      <c r="C48" s="37">
        <f>'SKU list'!C48</f>
        <v/>
      </c>
      <c r="D48" s="37">
        <f>'SKU list'!D48</f>
        <v/>
      </c>
      <c r="E48" s="38">
        <f>'SKU list'!E48</f>
        <v/>
      </c>
      <c r="F48" s="38">
        <f>INDEX(Architecture!$B$13:$E$13,MATCH(D48,Architecture!$B$4:$E$4,0))</f>
        <v/>
      </c>
      <c r="G48" s="38">
        <f>INDEX(Architecture!$B$14:$E$14,MATCH(D48,Architecture!$B$4:$E$4,0))</f>
        <v/>
      </c>
      <c r="H48" s="39">
        <f>IF(OR(E48&lt;F48,E48&gt;G48),"OUTLIER","")</f>
        <v/>
      </c>
    </row>
    <row r="49">
      <c r="A49" s="32">
        <f>'SKU list'!A49</f>
        <v/>
      </c>
      <c r="B49" s="32">
        <f>'SKU list'!B49</f>
        <v/>
      </c>
      <c r="C49" s="33">
        <f>'SKU list'!C49</f>
        <v/>
      </c>
      <c r="D49" s="33">
        <f>'SKU list'!D49</f>
        <v/>
      </c>
      <c r="E49" s="34">
        <f>'SKU list'!E49</f>
        <v/>
      </c>
      <c r="F49" s="34">
        <f>INDEX(Architecture!$B$13:$E$13,MATCH(D49,Architecture!$B$4:$E$4,0))</f>
        <v/>
      </c>
      <c r="G49" s="34">
        <f>INDEX(Architecture!$B$14:$E$14,MATCH(D49,Architecture!$B$4:$E$4,0))</f>
        <v/>
      </c>
      <c r="H49" s="35">
        <f>IF(OR(E49&lt;F49,E49&gt;G49),"OUTLIER","")</f>
        <v/>
      </c>
    </row>
    <row r="50">
      <c r="A50" s="36">
        <f>'SKU list'!A50</f>
        <v/>
      </c>
      <c r="B50" s="36">
        <f>'SKU list'!B50</f>
        <v/>
      </c>
      <c r="C50" s="37">
        <f>'SKU list'!C50</f>
        <v/>
      </c>
      <c r="D50" s="37">
        <f>'SKU list'!D50</f>
        <v/>
      </c>
      <c r="E50" s="38">
        <f>'SKU list'!E50</f>
        <v/>
      </c>
      <c r="F50" s="38">
        <f>INDEX(Architecture!$B$13:$E$13,MATCH(D50,Architecture!$B$4:$E$4,0))</f>
        <v/>
      </c>
      <c r="G50" s="38">
        <f>INDEX(Architecture!$B$14:$E$14,MATCH(D50,Architecture!$B$4:$E$4,0))</f>
        <v/>
      </c>
      <c r="H50" s="39">
        <f>IF(OR(E50&lt;F50,E50&gt;G50),"OUTLIER","")</f>
        <v/>
      </c>
    </row>
    <row r="51">
      <c r="A51" s="32">
        <f>'SKU list'!A51</f>
        <v/>
      </c>
      <c r="B51" s="32">
        <f>'SKU list'!B51</f>
        <v/>
      </c>
      <c r="C51" s="33">
        <f>'SKU list'!C51</f>
        <v/>
      </c>
      <c r="D51" s="33">
        <f>'SKU list'!D51</f>
        <v/>
      </c>
      <c r="E51" s="34">
        <f>'SKU list'!E51</f>
        <v/>
      </c>
      <c r="F51" s="34">
        <f>INDEX(Architecture!$B$13:$E$13,MATCH(D51,Architecture!$B$4:$E$4,0))</f>
        <v/>
      </c>
      <c r="G51" s="34">
        <f>INDEX(Architecture!$B$14:$E$14,MATCH(D51,Architecture!$B$4:$E$4,0))</f>
        <v/>
      </c>
      <c r="H51" s="35">
        <f>IF(OR(E51&lt;F51,E51&gt;G51),"OUTLIER","")</f>
        <v/>
      </c>
    </row>
    <row r="52">
      <c r="A52" s="36">
        <f>'SKU list'!A52</f>
        <v/>
      </c>
      <c r="B52" s="36">
        <f>'SKU list'!B52</f>
        <v/>
      </c>
      <c r="C52" s="37">
        <f>'SKU list'!C52</f>
        <v/>
      </c>
      <c r="D52" s="37">
        <f>'SKU list'!D52</f>
        <v/>
      </c>
      <c r="E52" s="38">
        <f>'SKU list'!E52</f>
        <v/>
      </c>
      <c r="F52" s="38">
        <f>INDEX(Architecture!$B$13:$E$13,MATCH(D52,Architecture!$B$4:$E$4,0))</f>
        <v/>
      </c>
      <c r="G52" s="38">
        <f>INDEX(Architecture!$B$14:$E$14,MATCH(D52,Architecture!$B$4:$E$4,0))</f>
        <v/>
      </c>
      <c r="H52" s="39">
        <f>IF(OR(E52&lt;F52,E52&gt;G52),"OUTLIER","")</f>
        <v/>
      </c>
    </row>
    <row r="53">
      <c r="A53" s="32">
        <f>'SKU list'!A53</f>
        <v/>
      </c>
      <c r="B53" s="32">
        <f>'SKU list'!B53</f>
        <v/>
      </c>
      <c r="C53" s="33">
        <f>'SKU list'!C53</f>
        <v/>
      </c>
      <c r="D53" s="33">
        <f>'SKU list'!D53</f>
        <v/>
      </c>
      <c r="E53" s="34">
        <f>'SKU list'!E53</f>
        <v/>
      </c>
      <c r="F53" s="34">
        <f>INDEX(Architecture!$B$13:$E$13,MATCH(D53,Architecture!$B$4:$E$4,0))</f>
        <v/>
      </c>
      <c r="G53" s="34">
        <f>INDEX(Architecture!$B$14:$E$14,MATCH(D53,Architecture!$B$4:$E$4,0))</f>
        <v/>
      </c>
      <c r="H53" s="35">
        <f>IF(OR(E53&lt;F53,E53&gt;G53),"OUTLIER","")</f>
        <v/>
      </c>
    </row>
    <row r="54">
      <c r="A54" s="36">
        <f>'SKU list'!A54</f>
        <v/>
      </c>
      <c r="B54" s="36">
        <f>'SKU list'!B54</f>
        <v/>
      </c>
      <c r="C54" s="37">
        <f>'SKU list'!C54</f>
        <v/>
      </c>
      <c r="D54" s="37">
        <f>'SKU list'!D54</f>
        <v/>
      </c>
      <c r="E54" s="38">
        <f>'SKU list'!E54</f>
        <v/>
      </c>
      <c r="F54" s="38">
        <f>INDEX(Architecture!$B$13:$E$13,MATCH(D54,Architecture!$B$4:$E$4,0))</f>
        <v/>
      </c>
      <c r="G54" s="38">
        <f>INDEX(Architecture!$B$14:$E$14,MATCH(D54,Architecture!$B$4:$E$4,0))</f>
        <v/>
      </c>
      <c r="H54" s="39">
        <f>IF(OR(E54&lt;F54,E54&gt;G54),"OUTLIER","")</f>
        <v/>
      </c>
    </row>
    <row r="55">
      <c r="A55" s="32">
        <f>'SKU list'!A55</f>
        <v/>
      </c>
      <c r="B55" s="32">
        <f>'SKU list'!B55</f>
        <v/>
      </c>
      <c r="C55" s="33">
        <f>'SKU list'!C55</f>
        <v/>
      </c>
      <c r="D55" s="33">
        <f>'SKU list'!D55</f>
        <v/>
      </c>
      <c r="E55" s="34">
        <f>'SKU list'!E55</f>
        <v/>
      </c>
      <c r="F55" s="34">
        <f>INDEX(Architecture!$B$13:$E$13,MATCH(D55,Architecture!$B$4:$E$4,0))</f>
        <v/>
      </c>
      <c r="G55" s="34">
        <f>INDEX(Architecture!$B$14:$E$14,MATCH(D55,Architecture!$B$4:$E$4,0))</f>
        <v/>
      </c>
      <c r="H55" s="35">
        <f>IF(OR(E55&lt;F55,E55&gt;G55),"OUTLIER","")</f>
        <v/>
      </c>
    </row>
    <row r="56">
      <c r="A56" s="36">
        <f>'SKU list'!A56</f>
        <v/>
      </c>
      <c r="B56" s="36">
        <f>'SKU list'!B56</f>
        <v/>
      </c>
      <c r="C56" s="37">
        <f>'SKU list'!C56</f>
        <v/>
      </c>
      <c r="D56" s="37">
        <f>'SKU list'!D56</f>
        <v/>
      </c>
      <c r="E56" s="38">
        <f>'SKU list'!E56</f>
        <v/>
      </c>
      <c r="F56" s="38">
        <f>INDEX(Architecture!$B$13:$E$13,MATCH(D56,Architecture!$B$4:$E$4,0))</f>
        <v/>
      </c>
      <c r="G56" s="38">
        <f>INDEX(Architecture!$B$14:$E$14,MATCH(D56,Architecture!$B$4:$E$4,0))</f>
        <v/>
      </c>
      <c r="H56" s="39">
        <f>IF(OR(E56&lt;F56,E56&gt;G56),"OUTLIER","")</f>
        <v/>
      </c>
    </row>
  </sheetData>
  <mergeCells count="1">
    <mergeCell ref="A1:H1"/>
  </mergeCells>
  <conditionalFormatting sqref="A3:H56">
    <cfRule type="expression" priority="1" dxfId="1" stopIfTrue="0">
      <formula>$H3="OUTLIER"</formula>
    </cfRule>
  </conditionalFormatting>
  <pageMargins left="0.3" right="0.3" top="0.4" bottom="0.4" header="0.5" footer="0.5"/>
  <pageSetup orientation="landscape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2026-07-14T17:19:00Z</dcterms:created>
  <dcterms:modified xsi:type="dcterms:W3CDTF">2026-07-14T17:19:00Z</dcterms:modified>
</cp:coreProperties>
</file>