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comments/comment2.xml" ContentType="application/vnd.openxmlformats-officedocument.spreadsheetml.comment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omments/comment3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urve" sheetId="1" state="visible" r:id="rId1"/>
    <sheet name="Grading" sheetId="2" state="visible" r:id="rId2"/>
    <sheet name="Regions" sheetId="3" state="visible" r:id="rId3"/>
    <sheet name="Returns" sheetId="4" state="visible" r:id="rId4"/>
  </sheets>
  <definedNames>
    <definedName name="_xlnm.Print_Area" localSheetId="0">'Curve'!$A$1:$H$19</definedName>
    <definedName name="_xlnm.Print_Area" localSheetId="1">'Grading'!$A$1:$J$14</definedName>
    <definedName name="_xlnm.Print_Area" localSheetId="2">'Regions'!$A$1:$G$8</definedName>
    <definedName name="_xlnm.Print_Area" localSheetId="3">'Returns'!$A$1:$H$6</definedName>
  </definedNames>
  <calcPr calcId="124519" fullCalcOnLoad="1"/>
</workbook>
</file>

<file path=xl/styles.xml><?xml version="1.0" encoding="utf-8"?>
<styleSheet xmlns="http://schemas.openxmlformats.org/spreadsheetml/2006/main">
  <numFmts count="6">
    <numFmt numFmtId="164" formatCode="0.0%"/>
    <numFmt numFmtId="165" formatCode="0.000"/>
    <numFmt numFmtId="166" formatCode="+0.0%;-0.0%;0.0%"/>
    <numFmt numFmtId="167" formatCode="0;-0;0"/>
    <numFmt numFmtId="168" formatCode="0.0&quot; cm&quot;"/>
    <numFmt numFmtId="169" formatCode="0.00&quot; cm&quot;"/>
  </numFmts>
  <fonts count="11">
    <font>
      <name val="Calibri"/>
      <family val="2"/>
      <color theme="1"/>
      <sz val="11"/>
      <scheme val="minor"/>
    </font>
    <font>
      <name val="Georgia"/>
      <b val="1"/>
      <color rgb="00FFFFFF"/>
      <sz val="15"/>
    </font>
    <font>
      <name val="Georgia"/>
      <i val="1"/>
      <color rgb="00FFFFFF"/>
      <sz val="9.5"/>
    </font>
    <font>
      <name val="Georgia"/>
      <b val="1"/>
      <color rgb="002B2A27"/>
      <sz val="10"/>
    </font>
    <font>
      <name val="Consolas"/>
      <color rgb="000000FF"/>
      <sz val="10"/>
    </font>
    <font>
      <name val="Georgia"/>
      <b val="1"/>
      <color rgb="00FFFFFF"/>
      <sz val="10"/>
    </font>
    <font>
      <name val="Consolas"/>
      <color rgb="002B2A27"/>
      <sz val="10"/>
    </font>
    <font>
      <name val="Consolas"/>
      <color rgb="00000000"/>
      <sz val="10"/>
    </font>
    <font>
      <name val="Georgia"/>
      <color rgb="002B2A27"/>
      <sz val="10"/>
    </font>
    <font>
      <name val="Consolas"/>
      <color rgb="00008000"/>
      <sz val="10"/>
    </font>
    <font>
      <name val="Consolas"/>
      <b val="1"/>
      <color rgb="009C1F1F"/>
      <sz val="10"/>
    </font>
  </fonts>
  <fills count="10">
    <fill>
      <patternFill/>
    </fill>
    <fill>
      <patternFill patternType="gray125"/>
    </fill>
    <fill>
      <patternFill patternType="solid">
        <fgColor rgb="006E2A3C"/>
      </patternFill>
    </fill>
    <fill>
      <patternFill patternType="solid">
        <fgColor rgb="009C7A54"/>
      </patternFill>
    </fill>
    <fill>
      <patternFill patternType="solid">
        <fgColor rgb="00E7EEF6"/>
      </patternFill>
    </fill>
    <fill>
      <patternFill patternType="solid">
        <fgColor rgb="00F7F4EF"/>
      </patternFill>
    </fill>
    <fill>
      <patternFill patternType="solid">
        <fgColor rgb="00FBF9F5"/>
      </patternFill>
    </fill>
    <fill>
      <patternFill patternType="solid">
        <fgColor rgb="00E6F4EA"/>
      </patternFill>
    </fill>
    <fill>
      <patternFill patternType="solid">
        <fgColor rgb="00EAE2D6"/>
      </patternFill>
    </fill>
    <fill>
      <patternFill patternType="solid">
        <fgColor rgb="00F4C7C3"/>
      </patternFill>
    </fill>
  </fills>
  <borders count="2">
    <border>
      <left/>
      <right/>
      <top/>
      <bottom/>
      <diagonal/>
    </border>
    <border>
      <left style="thin">
        <color rgb="00C9C2B6"/>
      </left>
      <right style="thin">
        <color rgb="00C9C2B6"/>
      </right>
      <top style="thin">
        <color rgb="00C9C2B6"/>
      </top>
      <bottom style="thin">
        <color rgb="00C9C2B6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0" borderId="0" applyAlignment="1" pivotButton="0" quotePrefix="0" xfId="0">
      <alignment horizontal="right" vertical="center"/>
    </xf>
    <xf numFmtId="3" fontId="4" fillId="4" borderId="1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indent="1"/>
    </xf>
    <xf numFmtId="0" fontId="6" fillId="5" borderId="1" applyAlignment="1" pivotButton="0" quotePrefix="0" xfId="0">
      <alignment horizontal="center" vertical="center"/>
    </xf>
    <xf numFmtId="0" fontId="6" fillId="6" borderId="1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164" fontId="4" fillId="4" borderId="1" applyAlignment="1" pivotButton="0" quotePrefix="0" xfId="0">
      <alignment horizontal="center" vertical="center"/>
    </xf>
    <xf numFmtId="49" fontId="7" fillId="7" borderId="1" applyAlignment="1" pivotButton="0" quotePrefix="0" xfId="0">
      <alignment horizontal="center" vertical="center"/>
    </xf>
    <xf numFmtId="164" fontId="7" fillId="0" borderId="1" applyAlignment="1" pivotButton="0" quotePrefix="0" xfId="0">
      <alignment horizontal="center" vertical="center"/>
    </xf>
    <xf numFmtId="3" fontId="7" fillId="0" borderId="1" applyAlignment="1" pivotButton="0" quotePrefix="0" xfId="0">
      <alignment horizontal="center" vertical="center"/>
    </xf>
    <xf numFmtId="165" fontId="7" fillId="0" borderId="1" applyAlignment="1" pivotButton="0" quotePrefix="0" xfId="0">
      <alignment horizontal="center" vertical="center"/>
    </xf>
    <xf numFmtId="3" fontId="7" fillId="7" borderId="1" applyAlignment="1" pivotButton="0" quotePrefix="0" xfId="0">
      <alignment horizontal="center" vertical="center"/>
    </xf>
    <xf numFmtId="166" fontId="4" fillId="4" borderId="1" applyAlignment="1" pivotButton="0" quotePrefix="0" xfId="0">
      <alignment horizontal="center" vertical="center"/>
    </xf>
    <xf numFmtId="164" fontId="7" fillId="7" borderId="1" applyAlignment="1" pivotButton="0" quotePrefix="0" xfId="0">
      <alignment horizontal="center" vertical="center"/>
    </xf>
    <xf numFmtId="0" fontId="0" fillId="0" borderId="1" pivotButton="0" quotePrefix="0" xfId="0"/>
    <xf numFmtId="167" fontId="4" fillId="4" borderId="1" applyAlignment="1" pivotButton="0" quotePrefix="0" xfId="0">
      <alignment horizontal="center" vertical="center"/>
    </xf>
    <xf numFmtId="0" fontId="8" fillId="0" borderId="1" applyAlignment="1" pivotButton="0" quotePrefix="0" xfId="0">
      <alignment horizontal="left" vertical="center" indent="1"/>
    </xf>
    <xf numFmtId="168" fontId="4" fillId="4" borderId="1" applyAlignment="1" pivotButton="0" quotePrefix="0" xfId="0">
      <alignment horizontal="center" vertical="center"/>
    </xf>
    <xf numFmtId="169" fontId="4" fillId="4" borderId="1" applyAlignment="1" pivotButton="0" quotePrefix="0" xfId="0">
      <alignment horizontal="center" vertical="center"/>
    </xf>
    <xf numFmtId="168" fontId="7" fillId="0" borderId="1" applyAlignment="1" pivotButton="0" quotePrefix="0" xfId="0">
      <alignment horizontal="center" vertical="center"/>
    </xf>
    <xf numFmtId="168" fontId="7" fillId="8" borderId="1" applyAlignment="1" pivotButton="0" quotePrefix="0" xfId="0">
      <alignment horizontal="center" vertical="center"/>
    </xf>
    <xf numFmtId="49" fontId="10" fillId="9" borderId="1" applyAlignment="1" pivotButton="0" quotePrefix="0" xfId="0">
      <alignment horizontal="center" vertical="center"/>
    </xf>
    <xf numFmtId="3" fontId="9" fillId="0" borderId="1" applyAlignment="1" pivotButton="0" quotePrefix="0" xfId="0">
      <alignment horizontal="center" vertical="center"/>
    </xf>
  </cellXfs>
  <cellStyles count="1">
    <cellStyle name="Normal" xfId="0" builtinId="0" hidden="0"/>
  </cellStyles>
  <dxfs count="1">
    <dxf>
      <font>
        <b val="1"/>
        <color rgb="009C1F1F"/>
      </font>
      <fill>
        <patternFill patternType="solid">
          <fgColor rgb="00F4C7C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comments/comment1.xml><?xml version="1.0" encoding="utf-8"?>
<comments xmlns="http://schemas.openxmlformats.org/spreadsheetml/2006/main">
  <authors>
    <author>Halden Rowe · Merch Planning</author>
  </authors>
  <commentList>
    <comment ref="H2" authorId="0" shapeId="0">
      <text>
        <t>Total seasonal buy for the FR34-FR44 run. Input drives every allocation cell on this sheet (largest-remainder reconciled to exactly this figure).</t>
      </text>
    </comment>
    <comment ref="B10" authorId="0" shapeId="0">
      <text>
        <t>FR34 tail size — 6% (extra-small demand skew).</t>
      </text>
    </comment>
    <comment ref="C10" authorId="0" shapeId="0">
      <text>
        <t>FR36 — 18%.</t>
      </text>
    </comment>
    <comment ref="D10" authorId="0" shapeId="0">
      <text>
        <t>FR38 core size — 30% (peak of the bell).</t>
      </text>
    </comment>
    <comment ref="E10" authorId="0" shapeId="0">
      <text>
        <t>FR40 — 26% (second core).</t>
      </text>
    </comment>
    <comment ref="F10" authorId="0" shapeId="0">
      <text>
        <t>FR42 — 14%.</t>
      </text>
    </comment>
    <comment ref="G10" authorId="0" shapeId="0">
      <text>
        <t>FR44 tail — 6%. Mix sourced from prior-season sell-through + planning judgement; must total 100%.</t>
      </text>
    </comment>
    <comment ref="H10" authorId="0" shapeId="0">
      <text>
        <t>Guards the buy mix. Reads OK only when the six curve % inputs total exactly 100%; turns red and reads 'CURVE ≠ 100%' otherwise.</t>
      </text>
    </comment>
    <comment ref="H14" authorId="0" shapeId="0">
      <text>
        <t>Largest-remainder (Hamilton) apportionment. Residual = buy − Σ(base ROUND). Any residual units are handed +1 each to the sizes with the largest fractional remainders (row 16), ranked high-to-low; ties break to the largest-share size, FR40. For this curve the ROUND allocations already total 1,200, so residual = 0 and no unit is reassigned — FR40 is the designated first absorber if the buy or mix changes.</t>
      </text>
    </comment>
    <comment ref="H17" authorId="0" shapeId="0">
      <text>
        <t>Must equal the buy quantity in H2 (1,200) exactly. This is the shippable size run.</t>
      </text>
    </comment>
    <comment ref="B19" authorId="0" shapeId="0">
      <text>
        <t>Flagship cluster indexes SMALLER on tails.</t>
      </text>
    </comment>
    <comment ref="C19" authorId="0" shapeId="0">
      <text>
        <t>Flagship skews out of FR36.</t>
      </text>
    </comment>
    <comment ref="D19" authorId="0" shapeId="0">
      <text>
        <t>Slight pull from core.</t>
      </text>
    </comment>
    <comment ref="E19" authorId="0" shapeId="0">
      <text>
        <t>Flagship over-indexes FR40 (+2pt).</t>
      </text>
    </comment>
    <comment ref="F19" authorId="0" shapeId="0">
      <text>
        <t>+1pt FR42.</t>
      </text>
    </comment>
    <comment ref="G19" authorId="0" shapeId="0">
      <text>
        <t>+1pt FR44. Deltas are a redistribution — must net to zero.</t>
      </text>
    </comment>
    <comment ref="H19" authorId="0" shapeId="0">
      <text>
        <t>A door-cluster skew is a pure redistribution: the deltas must sum to 0 or the flagship curve no longer totals the buy. Red if ≠ 0.</t>
      </text>
    </comment>
  </commentList>
</comments>
</file>

<file path=xl/comments/comment2.xml><?xml version="1.0" encoding="utf-8"?>
<comments xmlns="http://schemas.openxmlformats.org/spreadsheetml/2006/main">
  <authors>
    <author>Halden Rowe · Merch Planning</author>
  </authors>
  <commentList>
    <comment ref="E4" authorId="0" shapeId="0">
      <text>
        <t>Grade steps out from the FR38 base size (0). Each POM's per-size measure = base + increment × this step.</t>
      </text>
    </comment>
    <comment ref="F4" authorId="0" shapeId="0">
      <text>
        <t>Grade steps out from the FR38 base size (0). Each POM's per-size measure = base + increment × this step.</t>
      </text>
    </comment>
    <comment ref="G4" authorId="0" shapeId="0">
      <text>
        <t>Grade steps out from the FR38 base size (0). Each POM's per-size measure = base + increment × this step.</t>
      </text>
    </comment>
    <comment ref="H4" authorId="0" shapeId="0">
      <text>
        <t>Grade steps out from the FR38 base size (0). Each POM's per-size measure = base + increment × this step.</t>
      </text>
    </comment>
    <comment ref="I4" authorId="0" shapeId="0">
      <text>
        <t>Grade steps out from the FR38 base size (0). Each POM's per-size measure = base + increment × this step.</t>
      </text>
    </comment>
    <comment ref="J4" authorId="0" shapeId="0">
      <text>
        <t>Grade steps out from the FR38 base size (0). Each POM's per-size measure = base + increment × this step.</t>
      </text>
    </comment>
    <comment ref="B5" authorId="0" shapeId="0">
      <text>
        <t>Bust finished measure at the FR38 base size (half-body / as-measured). Brand block spec.</t>
      </text>
    </comment>
    <comment ref="C5" authorId="0" shapeId="0">
      <text>
        <t>Bust grade increment per size step. Fixed grade rule — constant across the run.</t>
      </text>
    </comment>
    <comment ref="D5" authorId="0" shapeId="0">
      <text>
        <t>Bust construction tolerance (±). QC pass band around the graded measure.</t>
      </text>
    </comment>
    <comment ref="B6" authorId="0" shapeId="0">
      <text>
        <t>Waist finished measure at the FR38 base size (half-body / as-measured). Brand block spec.</t>
      </text>
    </comment>
    <comment ref="C6" authorId="0" shapeId="0">
      <text>
        <t>Waist grade increment per size step. Fixed grade rule — constant across the run.</t>
      </text>
    </comment>
    <comment ref="D6" authorId="0" shapeId="0">
      <text>
        <t>Waist construction tolerance (±). QC pass band around the graded measure.</t>
      </text>
    </comment>
    <comment ref="B7" authorId="0" shapeId="0">
      <text>
        <t>Hip finished measure at the FR38 base size (half-body / as-measured). Brand block spec.</t>
      </text>
    </comment>
    <comment ref="C7" authorId="0" shapeId="0">
      <text>
        <t>Hip grade increment per size step. Fixed grade rule — constant across the run.</t>
      </text>
    </comment>
    <comment ref="D7" authorId="0" shapeId="0">
      <text>
        <t>Hip construction tolerance (±). QC pass band around the graded measure.</t>
      </text>
    </comment>
    <comment ref="B8" authorId="0" shapeId="0">
      <text>
        <t>Shoulder finished measure at the FR38 base size (half-body / as-measured). Brand block spec.</t>
      </text>
    </comment>
    <comment ref="C8" authorId="0" shapeId="0">
      <text>
        <t>Shoulder grade increment per size step. Fixed grade rule — constant across the run.</t>
      </text>
    </comment>
    <comment ref="D8" authorId="0" shapeId="0">
      <text>
        <t>Shoulder construction tolerance (±). QC pass band around the graded measure.</t>
      </text>
    </comment>
    <comment ref="B9" authorId="0" shapeId="0">
      <text>
        <t>Sleeve length finished measure at the FR38 base size (half-body / as-measured). Brand block spec.</t>
      </text>
    </comment>
    <comment ref="C9" authorId="0" shapeId="0">
      <text>
        <t>Sleeve length grade increment per size step. Fixed grade rule — constant across the run.</t>
      </text>
    </comment>
    <comment ref="D9" authorId="0" shapeId="0">
      <text>
        <t>Sleeve length construction tolerance (±). QC pass band around the graded measure.</t>
      </text>
    </comment>
    <comment ref="B10" authorId="0" shapeId="0">
      <text>
        <t>Back length finished measure at the FR38 base size (half-body / as-measured). Brand block spec.</t>
      </text>
    </comment>
    <comment ref="C10" authorId="0" shapeId="0">
      <text>
        <t>Back length grade increment per size step. Fixed grade rule — constant across the run.</t>
      </text>
    </comment>
    <comment ref="D10" authorId="0" shapeId="0">
      <text>
        <t>Back length construction tolerance (±). QC pass band around the graded measure.</t>
      </text>
    </comment>
    <comment ref="B11" authorId="0" shapeId="0">
      <text>
        <t>Hem sweep finished measure at the FR38 base size (half-body / as-measured). Brand block spec.</t>
      </text>
    </comment>
    <comment ref="C11" authorId="0" shapeId="0">
      <text>
        <t>Hem sweep grade increment per size step. Fixed grade rule — constant across the run.</t>
      </text>
    </comment>
    <comment ref="D11" authorId="0" shapeId="0">
      <text>
        <t>Hem sweep construction tolerance (±). QC pass band around the graded measure.</t>
      </text>
    </comment>
    <comment ref="B12" authorId="0" shapeId="0">
      <text>
        <t>Armhole finished measure at the FR38 base size (half-body / as-measured). Brand block spec.</t>
      </text>
    </comment>
    <comment ref="C12" authorId="0" shapeId="0">
      <text>
        <t>Armhole grade increment per size step. Fixed grade rule — constant across the run.</t>
      </text>
    </comment>
    <comment ref="D12" authorId="0" shapeId="0">
      <text>
        <t>Armhole construction tolerance (±). QC pass band around the graded measure.</t>
      </text>
    </comment>
    <comment ref="B13" authorId="0" shapeId="0">
      <text>
        <t>Neck finished measure at the FR38 base size (half-body / as-measured). Brand block spec.</t>
      </text>
    </comment>
    <comment ref="C13" authorId="0" shapeId="0">
      <text>
        <t>Neck grade increment per size step. Fixed grade rule — constant across the run.</t>
      </text>
    </comment>
    <comment ref="D13" authorId="0" shapeId="0">
      <text>
        <t>Neck construction tolerance (±). QC pass band around the graded measure.</t>
      </text>
    </comment>
    <comment ref="B14" authorId="0" shapeId="0">
      <text>
        <t>Cuff finished measure at the FR38 base size (half-body / as-measured). Brand block spec.</t>
      </text>
    </comment>
    <comment ref="C14" authorId="0" shapeId="0">
      <text>
        <t>Cuff grade increment per size step. Fixed grade rule — constant across the run.</t>
      </text>
    </comment>
    <comment ref="D14" authorId="0" shapeId="0">
      <text>
        <t>Cuff construction tolerance (±). QC pass band around the graded measure.</t>
      </text>
    </comment>
  </commentList>
</comments>
</file>

<file path=xl/comments/comment3.xml><?xml version="1.0" encoding="utf-8"?>
<comments xmlns="http://schemas.openxmlformats.org/spreadsheetml/2006/main">
  <authors>
    <author>Halden Rowe · Merch Planning</author>
    <author>Halden Rowe · QC</author>
  </authors>
  <commentList>
    <comment ref="B4" authorId="0" shapeId="0">
      <text>
        <t>FR34 returns — 8.2%.</t>
      </text>
    </comment>
    <comment ref="C4" authorId="0" shapeId="0">
      <text>
        <t>FR36 — 7.5% (best fit).</t>
      </text>
    </comment>
    <comment ref="D4" authorId="0" shapeId="0">
      <text>
        <t>FR38 core — 9.1%.</t>
      </text>
    </comment>
    <comment ref="E4" authorId="1" shapeId="0">
      <text>
        <t>FR40 returns 15.8% — nearly double the run average. Flagged to GRADING REVIEW: likely a grade-rule fit fault at FR40 (bust/waist step). Re-check the FR40 block against the Grading sheet before the next cut.</t>
      </text>
    </comment>
    <comment ref="F4" authorId="0" shapeId="0">
      <text>
        <t>FR42 — 10.3%.</t>
      </text>
    </comment>
    <comment ref="G4" authorId="0" shapeId="0">
      <text>
        <t>FR44 — 9.4%. Rates from post-season returns log.</t>
      </text>
    </comment>
    <comment ref="H4" authorId="0" shapeId="0">
      <text>
        <t>Size carrying the highest returns rate — the grading-review target.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2.xml" Id="comments" /><Relationship Type="http://schemas.openxmlformats.org/officeDocument/2006/relationships/vmlDrawing" Target="/xl/drawings/commentsDrawing2.vml" Id="anysvml" /></Relationships>
</file>

<file path=xl/worksheets/_rels/sheet4.xml.rels><Relationships xmlns="http://schemas.openxmlformats.org/package/2006/relationships"><Relationship Type="http://schemas.openxmlformats.org/officeDocument/2006/relationships/comments" Target="/xl/comments/comment3.xml" Id="comments" /><Relationship Type="http://schemas.openxmlformats.org/officeDocument/2006/relationships/vmlDrawing" Target="/xl/drawings/commentsDrawing3.vml" Id="anysvml" /></Relationships>
</file>

<file path=xl/worksheets/sheet1.xml><?xml version="1.0" encoding="utf-8"?>
<worksheet xmlns="http://schemas.openxmlformats.org/spreadsheetml/2006/main">
  <sheetPr>
    <tabColor rgb="006E2A3C"/>
    <outlinePr summaryBelow="1" summaryRight="1"/>
    <pageSetUpPr fitToPage="1"/>
  </sheetPr>
  <dimension ref="A1:I19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0.5" customWidth="1" min="2" max="2"/>
    <col width="10.5" customWidth="1" min="3" max="3"/>
    <col width="10.5" customWidth="1" min="4" max="4"/>
    <col width="10.5" customWidth="1" min="5" max="5"/>
    <col width="10.5" customWidth="1" min="6" max="6"/>
    <col width="10.5" customWidth="1" min="7" max="7"/>
    <col width="13" customWidth="1" min="8" max="8"/>
  </cols>
  <sheetData>
    <row r="1" ht="30" customHeight="1">
      <c r="A1" s="1" t="inlineStr">
        <is>
          <t>Halden Rowe — Size Curve &amp; Buy Allocation</t>
        </is>
      </c>
    </row>
    <row r="2" ht="16" customHeight="1">
      <c r="A2" s="2" t="inlineStr">
        <is>
          <t>Womens RTW · FR34–FR44 · 1,200-unit seasonal buy · derived cells are live formulas</t>
        </is>
      </c>
      <c r="G2" s="3" t="inlineStr">
        <is>
          <t>Buy qty (units) →</t>
        </is>
      </c>
      <c r="H2" s="4" t="n">
        <v>1200</v>
      </c>
    </row>
    <row r="4">
      <c r="A4" s="5" t="inlineStr">
        <is>
          <t>Size system</t>
        </is>
      </c>
      <c r="B4" s="5" t="inlineStr">
        <is>
          <t>FR34</t>
        </is>
      </c>
      <c r="C4" s="5" t="inlineStr">
        <is>
          <t>FR36</t>
        </is>
      </c>
      <c r="D4" s="5" t="inlineStr">
        <is>
          <t>FR38</t>
        </is>
      </c>
      <c r="E4" s="5" t="inlineStr">
        <is>
          <t>FR40</t>
        </is>
      </c>
      <c r="F4" s="5" t="inlineStr">
        <is>
          <t>FR42</t>
        </is>
      </c>
      <c r="G4" s="5" t="inlineStr">
        <is>
          <t>FR44</t>
        </is>
      </c>
    </row>
    <row r="5">
      <c r="A5" s="6" t="inlineStr">
        <is>
          <t>FR (French)</t>
        </is>
      </c>
      <c r="B5" s="7" t="inlineStr">
        <is>
          <t>34</t>
        </is>
      </c>
      <c r="C5" s="7" t="inlineStr">
        <is>
          <t>36</t>
        </is>
      </c>
      <c r="D5" s="7" t="inlineStr">
        <is>
          <t>38</t>
        </is>
      </c>
      <c r="E5" s="7" t="inlineStr">
        <is>
          <t>40</t>
        </is>
      </c>
      <c r="F5" s="7" t="inlineStr">
        <is>
          <t>42</t>
        </is>
      </c>
      <c r="G5" s="7" t="inlineStr">
        <is>
          <t>44</t>
        </is>
      </c>
    </row>
    <row r="6">
      <c r="A6" s="6" t="inlineStr">
        <is>
          <t>US</t>
        </is>
      </c>
      <c r="B6" s="8" t="inlineStr">
        <is>
          <t>2</t>
        </is>
      </c>
      <c r="C6" s="8" t="inlineStr">
        <is>
          <t>4</t>
        </is>
      </c>
      <c r="D6" s="8" t="inlineStr">
        <is>
          <t>6</t>
        </is>
      </c>
      <c r="E6" s="8" t="inlineStr">
        <is>
          <t>8</t>
        </is>
      </c>
      <c r="F6" s="8" t="inlineStr">
        <is>
          <t>10</t>
        </is>
      </c>
      <c r="G6" s="8" t="inlineStr">
        <is>
          <t>12</t>
        </is>
      </c>
    </row>
    <row r="7">
      <c r="A7" s="6" t="inlineStr">
        <is>
          <t>UK</t>
        </is>
      </c>
      <c r="B7" s="7" t="inlineStr">
        <is>
          <t>6</t>
        </is>
      </c>
      <c r="C7" s="7" t="inlineStr">
        <is>
          <t>8</t>
        </is>
      </c>
      <c r="D7" s="7" t="inlineStr">
        <is>
          <t>10</t>
        </is>
      </c>
      <c r="E7" s="7" t="inlineStr">
        <is>
          <t>12</t>
        </is>
      </c>
      <c r="F7" s="7" t="inlineStr">
        <is>
          <t>14</t>
        </is>
      </c>
      <c r="G7" s="7" t="inlineStr">
        <is>
          <t>16</t>
        </is>
      </c>
    </row>
    <row r="8">
      <c r="A8" s="6" t="inlineStr">
        <is>
          <t>IT (Italian)</t>
        </is>
      </c>
      <c r="B8" s="8" t="inlineStr">
        <is>
          <t>38</t>
        </is>
      </c>
      <c r="C8" s="8" t="inlineStr">
        <is>
          <t>40</t>
        </is>
      </c>
      <c r="D8" s="8" t="inlineStr">
        <is>
          <t>42</t>
        </is>
      </c>
      <c r="E8" s="8" t="inlineStr">
        <is>
          <t>44</t>
        </is>
      </c>
      <c r="F8" s="8" t="inlineStr">
        <is>
          <t>46</t>
        </is>
      </c>
      <c r="G8" s="8" t="inlineStr">
        <is>
          <t>48</t>
        </is>
      </c>
    </row>
    <row r="9">
      <c r="A9" s="6" t="inlineStr">
        <is>
          <t>JP (Japan)</t>
        </is>
      </c>
      <c r="B9" s="7" t="inlineStr">
        <is>
          <t>7</t>
        </is>
      </c>
      <c r="C9" s="7" t="inlineStr">
        <is>
          <t>9</t>
        </is>
      </c>
      <c r="D9" s="7" t="inlineStr">
        <is>
          <t>11</t>
        </is>
      </c>
      <c r="E9" s="7" t="inlineStr">
        <is>
          <t>13</t>
        </is>
      </c>
      <c r="F9" s="7" t="inlineStr">
        <is>
          <t>15</t>
        </is>
      </c>
      <c r="G9" s="7" t="inlineStr">
        <is>
          <t>17</t>
        </is>
      </c>
      <c r="H9" s="9" t="inlineStr">
        <is>
          <t>Curve check</t>
        </is>
      </c>
    </row>
    <row r="10">
      <c r="A10" s="6" t="inlineStr">
        <is>
          <t>Curve % (buy mix)</t>
        </is>
      </c>
      <c r="B10" s="10" t="n">
        <v>0.06</v>
      </c>
      <c r="C10" s="10" t="n">
        <v>0.18</v>
      </c>
      <c r="D10" s="10" t="n">
        <v>0.3</v>
      </c>
      <c r="E10" s="10" t="n">
        <v>0.26</v>
      </c>
      <c r="F10" s="10" t="n">
        <v>0.14</v>
      </c>
      <c r="G10" s="10" t="n">
        <v>0.06</v>
      </c>
      <c r="H10" s="11">
        <f>IF(SUM(B10:G10)&lt;&gt;1,"CURVE ≠ 100%","OK")</f>
        <v/>
      </c>
    </row>
    <row r="12">
      <c r="A12" s="6" t="inlineStr">
        <is>
          <t>Curve shape (data bar)</t>
        </is>
      </c>
      <c r="B12" s="12">
        <f>B10</f>
        <v/>
      </c>
      <c r="C12" s="12">
        <f>C10</f>
        <v/>
      </c>
      <c r="D12" s="12">
        <f>D10</f>
        <v/>
      </c>
      <c r="E12" s="12">
        <f>E10</f>
        <v/>
      </c>
      <c r="F12" s="12">
        <f>F10</f>
        <v/>
      </c>
      <c r="G12" s="12">
        <f>G10</f>
        <v/>
      </c>
    </row>
    <row r="13">
      <c r="H13" s="9" t="inlineStr">
        <is>
          <t>Residual</t>
        </is>
      </c>
    </row>
    <row r="14">
      <c r="A14" s="6" t="inlineStr">
        <is>
          <t>Base allocation (ROUND)</t>
        </is>
      </c>
      <c r="B14" s="13">
        <f>ROUND($H$2*B10,0)</f>
        <v/>
      </c>
      <c r="C14" s="13">
        <f>ROUND($H$2*C10,0)</f>
        <v/>
      </c>
      <c r="D14" s="13">
        <f>ROUND($H$2*D10,0)</f>
        <v/>
      </c>
      <c r="E14" s="13">
        <f>ROUND($H$2*E10,0)</f>
        <v/>
      </c>
      <c r="F14" s="13">
        <f>ROUND($H$2*F10,0)</f>
        <v/>
      </c>
      <c r="G14" s="13">
        <f>ROUND($H$2*G10,0)</f>
        <v/>
      </c>
      <c r="H14" s="13">
        <f>$H$2-SUM(B14:G14)</f>
        <v/>
      </c>
    </row>
    <row r="15">
      <c r="A15" s="6" t="inlineStr">
        <is>
          <t>Fractional remainder</t>
        </is>
      </c>
      <c r="B15" s="14">
        <f>$H$2*B10-INT($H$2*B10)</f>
        <v/>
      </c>
      <c r="C15" s="14">
        <f>$H$2*C10-INT($H$2*C10)</f>
        <v/>
      </c>
      <c r="D15" s="14">
        <f>$H$2*D10-INT($H$2*D10)</f>
        <v/>
      </c>
      <c r="E15" s="14">
        <f>$H$2*E10-INT($H$2*E10)</f>
        <v/>
      </c>
      <c r="F15" s="14">
        <f>$H$2*F10-INT($H$2*F10)</f>
        <v/>
      </c>
      <c r="G15" s="14">
        <f>$H$2*G10-INT($H$2*G10)</f>
        <v/>
      </c>
    </row>
    <row r="16">
      <c r="A16" s="6" t="inlineStr">
        <is>
          <t>Largest-remainder Δ</t>
        </is>
      </c>
      <c r="B16" s="13">
        <f>IF($H$14=0,0,IF(RANK(B15,$B$15:$G$15,0)&lt;=$H$14,1,0))</f>
        <v/>
      </c>
      <c r="C16" s="13">
        <f>IF($H$14=0,0,IF(RANK(C15,$B$15:$G$15,0)&lt;=$H$14,1,0))</f>
        <v/>
      </c>
      <c r="D16" s="13">
        <f>IF($H$14=0,0,IF(RANK(D15,$B$15:$G$15,0)&lt;=$H$14,1,0))</f>
        <v/>
      </c>
      <c r="E16" s="13">
        <f>IF($H$14=0,0,IF(RANK(E15,$B$15:$G$15,0)&lt;=$H$14,1,0))</f>
        <v/>
      </c>
      <c r="F16" s="13">
        <f>IF($H$14=0,0,IF(RANK(F15,$B$15:$G$15,0)&lt;=$H$14,1,0))</f>
        <v/>
      </c>
      <c r="G16" s="13">
        <f>IF($H$14=0,0,IF(RANK(G15,$B$15:$G$15,0)&lt;=$H$14,1,0))</f>
        <v/>
      </c>
      <c r="H16" s="9" t="inlineStr">
        <is>
          <t>Σ adjusted</t>
        </is>
      </c>
    </row>
    <row r="17">
      <c r="A17" s="6" t="inlineStr">
        <is>
          <t>Adjusted allocation</t>
        </is>
      </c>
      <c r="B17" s="13">
        <f>B14+B16</f>
        <v/>
      </c>
      <c r="C17" s="13">
        <f>C14+C16</f>
        <v/>
      </c>
      <c r="D17" s="13">
        <f>D14+D16</f>
        <v/>
      </c>
      <c r="E17" s="13">
        <f>E14+E16</f>
        <v/>
      </c>
      <c r="F17" s="13">
        <f>F14+F16</f>
        <v/>
      </c>
      <c r="G17" s="13">
        <f>G14+G16</f>
        <v/>
      </c>
      <c r="H17" s="15">
        <f>SUM(B17:G17)</f>
        <v/>
      </c>
    </row>
    <row r="18">
      <c r="H18" s="9" t="inlineStr">
        <is>
          <t>Σ skew</t>
        </is>
      </c>
    </row>
    <row r="19">
      <c r="A19" s="6" t="inlineStr">
        <is>
          <t>Flagship-door skew Δ%</t>
        </is>
      </c>
      <c r="B19" s="16" t="n">
        <v>-0.01</v>
      </c>
      <c r="C19" s="16" t="n">
        <v>-0.02</v>
      </c>
      <c r="D19" s="16" t="n">
        <v>-0.01</v>
      </c>
      <c r="E19" s="16" t="n">
        <v>0.02</v>
      </c>
      <c r="F19" s="16" t="n">
        <v>0.01</v>
      </c>
      <c r="G19" s="16" t="n">
        <v>0.01</v>
      </c>
      <c r="H19" s="17">
        <f>SUM(B19:G19)</f>
        <v/>
      </c>
    </row>
  </sheetData>
  <mergeCells count="2">
    <mergeCell ref="A1:I1"/>
    <mergeCell ref="A2:F2"/>
  </mergeCells>
  <conditionalFormatting sqref="H10">
    <cfRule type="cellIs" priority="1" operator="equal" dxfId="0">
      <formula>"CURVE ≠ 100%"</formula>
    </cfRule>
  </conditionalFormatting>
  <conditionalFormatting sqref="B12:G12">
    <cfRule type="dataBar" priority="2">
      <dataBar>
        <cfvo type="num" val="0"/>
        <cfvo type="num" val="0.35"/>
        <color rgb="006E2A3C"/>
      </dataBar>
    </cfRule>
  </conditionalFormatting>
  <conditionalFormatting sqref="H19">
    <cfRule type="cellIs" priority="3" operator="notEqual" dxfId="0">
      <formula>0</formula>
    </cfRule>
  </conditionalFormatting>
  <pageMargins left="0.3" right="0.3" top="0.4" bottom="0.4" header="0.5" footer="0.5"/>
  <pageSetup orientation="landscape" fitToHeight="1" fitToWidth="1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tabColor rgb="009C7A54"/>
    <outlinePr summaryBelow="1" summaryRight="1"/>
    <pageSetUpPr fitToPage="1"/>
  </sheetPr>
  <dimension ref="A1:J14"/>
  <sheetViews>
    <sheetView workbookViewId="0">
      <pane xSplit="4" ySplit="4" topLeftCell="E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0.5" customWidth="1" min="5" max="5"/>
    <col width="10.5" customWidth="1" min="6" max="6"/>
    <col width="10.5" customWidth="1" min="7" max="7"/>
    <col width="10.5" customWidth="1" min="8" max="8"/>
    <col width="10.5" customWidth="1" min="9" max="9"/>
    <col width="10.5" customWidth="1" min="10" max="10"/>
  </cols>
  <sheetData>
    <row r="1" ht="30" customHeight="1">
      <c r="A1" s="1" t="inlineStr">
        <is>
          <t>Halden Rowe — Grading Rules (Points of Measure)</t>
        </is>
      </c>
    </row>
    <row r="2" ht="16" customHeight="1">
      <c r="A2" s="2" t="inlineStr">
        <is>
          <t>10 POMs × FR34–FR44 · each size = FR38 base + grade increment × steps · measures are live formulas</t>
        </is>
      </c>
    </row>
    <row r="3">
      <c r="A3" s="5" t="inlineStr">
        <is>
          <t>Point of measure</t>
        </is>
      </c>
      <c r="B3" s="5" t="inlineStr">
        <is>
          <t>FR38 base (cm)</t>
        </is>
      </c>
      <c r="C3" s="5" t="inlineStr">
        <is>
          <t>Grade /step (cm)</t>
        </is>
      </c>
      <c r="D3" s="5" t="inlineStr">
        <is>
          <t>Tol (±cm)</t>
        </is>
      </c>
      <c r="E3" s="5" t="inlineStr">
        <is>
          <t>FR34</t>
        </is>
      </c>
      <c r="F3" s="5" t="inlineStr">
        <is>
          <t>FR36</t>
        </is>
      </c>
      <c r="G3" s="5" t="inlineStr">
        <is>
          <t>FR38 (base)</t>
        </is>
      </c>
      <c r="H3" s="5" t="inlineStr">
        <is>
          <t>FR40</t>
        </is>
      </c>
      <c r="I3" s="5" t="inlineStr">
        <is>
          <t>FR42</t>
        </is>
      </c>
      <c r="J3" s="5" t="inlineStr">
        <is>
          <t>FR44</t>
        </is>
      </c>
    </row>
    <row r="4">
      <c r="A4" s="6" t="inlineStr">
        <is>
          <t>Steps from FR38</t>
        </is>
      </c>
      <c r="B4" s="18" t="n"/>
      <c r="C4" s="18" t="n"/>
      <c r="D4" s="18" t="n"/>
      <c r="E4" s="19" t="n">
        <v>-2</v>
      </c>
      <c r="F4" s="19" t="n">
        <v>-1</v>
      </c>
      <c r="G4" s="19" t="n">
        <v>0</v>
      </c>
      <c r="H4" s="19" t="n">
        <v>1</v>
      </c>
      <c r="I4" s="19" t="n">
        <v>2</v>
      </c>
      <c r="J4" s="19" t="n">
        <v>3</v>
      </c>
    </row>
    <row r="5">
      <c r="A5" s="20" t="inlineStr">
        <is>
          <t>Bust</t>
        </is>
      </c>
      <c r="B5" s="21" t="n">
        <v>88</v>
      </c>
      <c r="C5" s="22" t="n">
        <v>4</v>
      </c>
      <c r="D5" s="22" t="n">
        <v>0.5</v>
      </c>
      <c r="E5" s="23">
        <f>$B5+$C5*E$4</f>
        <v/>
      </c>
      <c r="F5" s="23">
        <f>$B5+$C5*F$4</f>
        <v/>
      </c>
      <c r="G5" s="24">
        <f>$B5+$C5*G$4</f>
        <v/>
      </c>
      <c r="H5" s="23">
        <f>$B5+$C5*H$4</f>
        <v/>
      </c>
      <c r="I5" s="23">
        <f>$B5+$C5*I$4</f>
        <v/>
      </c>
      <c r="J5" s="23">
        <f>$B5+$C5*J$4</f>
        <v/>
      </c>
    </row>
    <row r="6">
      <c r="A6" s="20" t="inlineStr">
        <is>
          <t>Waist</t>
        </is>
      </c>
      <c r="B6" s="21" t="n">
        <v>70</v>
      </c>
      <c r="C6" s="22" t="n">
        <v>4</v>
      </c>
      <c r="D6" s="22" t="n">
        <v>0.5</v>
      </c>
      <c r="E6" s="23">
        <f>$B6+$C6*E$4</f>
        <v/>
      </c>
      <c r="F6" s="23">
        <f>$B6+$C6*F$4</f>
        <v/>
      </c>
      <c r="G6" s="24">
        <f>$B6+$C6*G$4</f>
        <v/>
      </c>
      <c r="H6" s="23">
        <f>$B6+$C6*H$4</f>
        <v/>
      </c>
      <c r="I6" s="23">
        <f>$B6+$C6*I$4</f>
        <v/>
      </c>
      <c r="J6" s="23">
        <f>$B6+$C6*J$4</f>
        <v/>
      </c>
    </row>
    <row r="7">
      <c r="A7" s="20" t="inlineStr">
        <is>
          <t>Hip</t>
        </is>
      </c>
      <c r="B7" s="21" t="n">
        <v>94</v>
      </c>
      <c r="C7" s="22" t="n">
        <v>4</v>
      </c>
      <c r="D7" s="22" t="n">
        <v>0.5</v>
      </c>
      <c r="E7" s="23">
        <f>$B7+$C7*E$4</f>
        <v/>
      </c>
      <c r="F7" s="23">
        <f>$B7+$C7*F$4</f>
        <v/>
      </c>
      <c r="G7" s="24">
        <f>$B7+$C7*G$4</f>
        <v/>
      </c>
      <c r="H7" s="23">
        <f>$B7+$C7*H$4</f>
        <v/>
      </c>
      <c r="I7" s="23">
        <f>$B7+$C7*I$4</f>
        <v/>
      </c>
      <c r="J7" s="23">
        <f>$B7+$C7*J$4</f>
        <v/>
      </c>
    </row>
    <row r="8">
      <c r="A8" s="20" t="inlineStr">
        <is>
          <t>Shoulder</t>
        </is>
      </c>
      <c r="B8" s="21" t="n">
        <v>38.5</v>
      </c>
      <c r="C8" s="22" t="n">
        <v>0.75</v>
      </c>
      <c r="D8" s="22" t="n">
        <v>0.4</v>
      </c>
      <c r="E8" s="23">
        <f>$B8+$C8*E$4</f>
        <v/>
      </c>
      <c r="F8" s="23">
        <f>$B8+$C8*F$4</f>
        <v/>
      </c>
      <c r="G8" s="24">
        <f>$B8+$C8*G$4</f>
        <v/>
      </c>
      <c r="H8" s="23">
        <f>$B8+$C8*H$4</f>
        <v/>
      </c>
      <c r="I8" s="23">
        <f>$B8+$C8*I$4</f>
        <v/>
      </c>
      <c r="J8" s="23">
        <f>$B8+$C8*J$4</f>
        <v/>
      </c>
    </row>
    <row r="9">
      <c r="A9" s="20" t="inlineStr">
        <is>
          <t>Sleeve length</t>
        </is>
      </c>
      <c r="B9" s="21" t="n">
        <v>60</v>
      </c>
      <c r="C9" s="22" t="n">
        <v>0.5</v>
      </c>
      <c r="D9" s="22" t="n">
        <v>0.5</v>
      </c>
      <c r="E9" s="23">
        <f>$B9+$C9*E$4</f>
        <v/>
      </c>
      <c r="F9" s="23">
        <f>$B9+$C9*F$4</f>
        <v/>
      </c>
      <c r="G9" s="24">
        <f>$B9+$C9*G$4</f>
        <v/>
      </c>
      <c r="H9" s="23">
        <f>$B9+$C9*H$4</f>
        <v/>
      </c>
      <c r="I9" s="23">
        <f>$B9+$C9*I$4</f>
        <v/>
      </c>
      <c r="J9" s="23">
        <f>$B9+$C9*J$4</f>
        <v/>
      </c>
    </row>
    <row r="10">
      <c r="A10" s="20" t="inlineStr">
        <is>
          <t>Back length</t>
        </is>
      </c>
      <c r="B10" s="21" t="n">
        <v>40</v>
      </c>
      <c r="C10" s="22" t="n">
        <v>0.4</v>
      </c>
      <c r="D10" s="22" t="n">
        <v>0.4</v>
      </c>
      <c r="E10" s="23">
        <f>$B10+$C10*E$4</f>
        <v/>
      </c>
      <c r="F10" s="23">
        <f>$B10+$C10*F$4</f>
        <v/>
      </c>
      <c r="G10" s="24">
        <f>$B10+$C10*G$4</f>
        <v/>
      </c>
      <c r="H10" s="23">
        <f>$B10+$C10*H$4</f>
        <v/>
      </c>
      <c r="I10" s="23">
        <f>$B10+$C10*I$4</f>
        <v/>
      </c>
      <c r="J10" s="23">
        <f>$B10+$C10*J$4</f>
        <v/>
      </c>
    </row>
    <row r="11">
      <c r="A11" s="20" t="inlineStr">
        <is>
          <t>Hem sweep</t>
        </is>
      </c>
      <c r="B11" s="21" t="n">
        <v>100</v>
      </c>
      <c r="C11" s="22" t="n">
        <v>4</v>
      </c>
      <c r="D11" s="22" t="n">
        <v>0.75</v>
      </c>
      <c r="E11" s="23">
        <f>$B11+$C11*E$4</f>
        <v/>
      </c>
      <c r="F11" s="23">
        <f>$B11+$C11*F$4</f>
        <v/>
      </c>
      <c r="G11" s="24">
        <f>$B11+$C11*G$4</f>
        <v/>
      </c>
      <c r="H11" s="23">
        <f>$B11+$C11*H$4</f>
        <v/>
      </c>
      <c r="I11" s="23">
        <f>$B11+$C11*I$4</f>
        <v/>
      </c>
      <c r="J11" s="23">
        <f>$B11+$C11*J$4</f>
        <v/>
      </c>
    </row>
    <row r="12">
      <c r="A12" s="20" t="inlineStr">
        <is>
          <t>Armhole</t>
        </is>
      </c>
      <c r="B12" s="21" t="n">
        <v>42</v>
      </c>
      <c r="C12" s="22" t="n">
        <v>1</v>
      </c>
      <c r="D12" s="22" t="n">
        <v>0.4</v>
      </c>
      <c r="E12" s="23">
        <f>$B12+$C12*E$4</f>
        <v/>
      </c>
      <c r="F12" s="23">
        <f>$B12+$C12*F$4</f>
        <v/>
      </c>
      <c r="G12" s="24">
        <f>$B12+$C12*G$4</f>
        <v/>
      </c>
      <c r="H12" s="23">
        <f>$B12+$C12*H$4</f>
        <v/>
      </c>
      <c r="I12" s="23">
        <f>$B12+$C12*I$4</f>
        <v/>
      </c>
      <c r="J12" s="23">
        <f>$B12+$C12*J$4</f>
        <v/>
      </c>
    </row>
    <row r="13">
      <c r="A13" s="20" t="inlineStr">
        <is>
          <t>Neck</t>
        </is>
      </c>
      <c r="B13" s="21" t="n">
        <v>36</v>
      </c>
      <c r="C13" s="22" t="n">
        <v>0.5</v>
      </c>
      <c r="D13" s="22" t="n">
        <v>0.3</v>
      </c>
      <c r="E13" s="23">
        <f>$B13+$C13*E$4</f>
        <v/>
      </c>
      <c r="F13" s="23">
        <f>$B13+$C13*F$4</f>
        <v/>
      </c>
      <c r="G13" s="24">
        <f>$B13+$C13*G$4</f>
        <v/>
      </c>
      <c r="H13" s="23">
        <f>$B13+$C13*H$4</f>
        <v/>
      </c>
      <c r="I13" s="23">
        <f>$B13+$C13*I$4</f>
        <v/>
      </c>
      <c r="J13" s="23">
        <f>$B13+$C13*J$4</f>
        <v/>
      </c>
    </row>
    <row r="14">
      <c r="A14" s="20" t="inlineStr">
        <is>
          <t>Cuff</t>
        </is>
      </c>
      <c r="B14" s="21" t="n">
        <v>22</v>
      </c>
      <c r="C14" s="22" t="n">
        <v>0.6</v>
      </c>
      <c r="D14" s="22" t="n">
        <v>0.3</v>
      </c>
      <c r="E14" s="23">
        <f>$B14+$C14*E$4</f>
        <v/>
      </c>
      <c r="F14" s="23">
        <f>$B14+$C14*F$4</f>
        <v/>
      </c>
      <c r="G14" s="24">
        <f>$B14+$C14*G$4</f>
        <v/>
      </c>
      <c r="H14" s="23">
        <f>$B14+$C14*H$4</f>
        <v/>
      </c>
      <c r="I14" s="23">
        <f>$B14+$C14*I$4</f>
        <v/>
      </c>
      <c r="J14" s="23">
        <f>$B14+$C14*J$4</f>
        <v/>
      </c>
    </row>
  </sheetData>
  <mergeCells count="2">
    <mergeCell ref="A1:J1"/>
    <mergeCell ref="A2:J2"/>
  </mergeCells>
  <pageMargins left="0.3" right="0.3" top="0.4" bottom="0.4" header="0.5" footer="0.5"/>
  <pageSetup orientation="landscape" fitToHeight="1" fitToWidth="1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tabColor rgb="009C7A54"/>
    <outlinePr summaryBelow="1" summaryRight="1"/>
    <pageSetUpPr fitToPage="1"/>
  </sheetPr>
  <dimension ref="A1:G8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10.5" customWidth="1" min="2" max="2"/>
    <col width="10.5" customWidth="1" min="3" max="3"/>
    <col width="10.5" customWidth="1" min="4" max="4"/>
    <col width="10.5" customWidth="1" min="5" max="5"/>
    <col width="10.5" customWidth="1" min="6" max="6"/>
    <col width="10.5" customWidth="1" min="7" max="7"/>
  </cols>
  <sheetData>
    <row r="1" ht="30" customHeight="1">
      <c r="A1" s="1" t="inlineStr">
        <is>
          <t>Halden Rowe — Size Conversion Matrix</t>
        </is>
      </c>
    </row>
    <row r="2" ht="16" customHeight="1">
      <c r="A2" s="2" t="inlineStr">
        <is>
          <t>FR ↔ US ↔ UK ↔ IT ↔ JP across the FR34–FR44 run · label reference for tickets &amp; e-com</t>
        </is>
      </c>
    </row>
    <row r="3">
      <c r="A3" s="5" t="inlineStr">
        <is>
          <t>System</t>
        </is>
      </c>
      <c r="B3" s="5" t="inlineStr">
        <is>
          <t>FR34</t>
        </is>
      </c>
      <c r="C3" s="5" t="inlineStr">
        <is>
          <t>FR36</t>
        </is>
      </c>
      <c r="D3" s="5" t="inlineStr">
        <is>
          <t>FR38</t>
        </is>
      </c>
      <c r="E3" s="5" t="inlineStr">
        <is>
          <t>FR40</t>
        </is>
      </c>
      <c r="F3" s="5" t="inlineStr">
        <is>
          <t>FR42</t>
        </is>
      </c>
      <c r="G3" s="5" t="inlineStr">
        <is>
          <t>FR44</t>
        </is>
      </c>
    </row>
    <row r="4">
      <c r="A4" s="6" t="inlineStr">
        <is>
          <t>FR (French)</t>
        </is>
      </c>
      <c r="B4" s="8" t="inlineStr">
        <is>
          <t>34</t>
        </is>
      </c>
      <c r="C4" s="8" t="inlineStr">
        <is>
          <t>36</t>
        </is>
      </c>
      <c r="D4" s="8" t="inlineStr">
        <is>
          <t>38</t>
        </is>
      </c>
      <c r="E4" s="8" t="inlineStr">
        <is>
          <t>40</t>
        </is>
      </c>
      <c r="F4" s="8" t="inlineStr">
        <is>
          <t>42</t>
        </is>
      </c>
      <c r="G4" s="8" t="inlineStr">
        <is>
          <t>44</t>
        </is>
      </c>
    </row>
    <row r="5">
      <c r="A5" s="6" t="inlineStr">
        <is>
          <t>US</t>
        </is>
      </c>
      <c r="B5" s="7" t="inlineStr">
        <is>
          <t>2</t>
        </is>
      </c>
      <c r="C5" s="7" t="inlineStr">
        <is>
          <t>4</t>
        </is>
      </c>
      <c r="D5" s="7" t="inlineStr">
        <is>
          <t>6</t>
        </is>
      </c>
      <c r="E5" s="7" t="inlineStr">
        <is>
          <t>8</t>
        </is>
      </c>
      <c r="F5" s="7" t="inlineStr">
        <is>
          <t>10</t>
        </is>
      </c>
      <c r="G5" s="7" t="inlineStr">
        <is>
          <t>12</t>
        </is>
      </c>
    </row>
    <row r="6">
      <c r="A6" s="6" t="inlineStr">
        <is>
          <t>UK</t>
        </is>
      </c>
      <c r="B6" s="8" t="inlineStr">
        <is>
          <t>6</t>
        </is>
      </c>
      <c r="C6" s="8" t="inlineStr">
        <is>
          <t>8</t>
        </is>
      </c>
      <c r="D6" s="8" t="inlineStr">
        <is>
          <t>10</t>
        </is>
      </c>
      <c r="E6" s="8" t="inlineStr">
        <is>
          <t>12</t>
        </is>
      </c>
      <c r="F6" s="8" t="inlineStr">
        <is>
          <t>14</t>
        </is>
      </c>
      <c r="G6" s="8" t="inlineStr">
        <is>
          <t>16</t>
        </is>
      </c>
    </row>
    <row r="7">
      <c r="A7" s="6" t="inlineStr">
        <is>
          <t>IT (Italian)</t>
        </is>
      </c>
      <c r="B7" s="7" t="inlineStr">
        <is>
          <t>38</t>
        </is>
      </c>
      <c r="C7" s="7" t="inlineStr">
        <is>
          <t>40</t>
        </is>
      </c>
      <c r="D7" s="7" t="inlineStr">
        <is>
          <t>42</t>
        </is>
      </c>
      <c r="E7" s="7" t="inlineStr">
        <is>
          <t>44</t>
        </is>
      </c>
      <c r="F7" s="7" t="inlineStr">
        <is>
          <t>46</t>
        </is>
      </c>
      <c r="G7" s="7" t="inlineStr">
        <is>
          <t>48</t>
        </is>
      </c>
    </row>
    <row r="8">
      <c r="A8" s="6" t="inlineStr">
        <is>
          <t>JP (Japan)</t>
        </is>
      </c>
      <c r="B8" s="8" t="inlineStr">
        <is>
          <t>7</t>
        </is>
      </c>
      <c r="C8" s="8" t="inlineStr">
        <is>
          <t>9</t>
        </is>
      </c>
      <c r="D8" s="8" t="inlineStr">
        <is>
          <t>11</t>
        </is>
      </c>
      <c r="E8" s="8" t="inlineStr">
        <is>
          <t>13</t>
        </is>
      </c>
      <c r="F8" s="8" t="inlineStr">
        <is>
          <t>15</t>
        </is>
      </c>
      <c r="G8" s="8" t="inlineStr">
        <is>
          <t>17</t>
        </is>
      </c>
    </row>
  </sheetData>
  <mergeCells count="2">
    <mergeCell ref="A2:G2"/>
    <mergeCell ref="A1:G1"/>
  </mergeCells>
  <pageMargins left="0.3" right="0.3" top="0.4" bottom="0.4" header="0.5" footer="0.5"/>
  <pageSetup orientation="landscape" fitToHeight="1" fitToWidth="1"/>
</worksheet>
</file>

<file path=xl/worksheets/sheet4.xml><?xml version="1.0" encoding="utf-8"?>
<worksheet xmlns="http://schemas.openxmlformats.org/spreadsheetml/2006/main">
  <sheetPr>
    <tabColor rgb="006E2A3C"/>
    <outlinePr summaryBelow="1" summaryRight="1"/>
    <pageSetUpPr fitToPage="1"/>
  </sheetPr>
  <dimension ref="A1:I6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8" customWidth="1" min="1" max="1"/>
    <col width="10.5" customWidth="1" min="2" max="2"/>
    <col width="10.5" customWidth="1" min="3" max="3"/>
    <col width="10.5" customWidth="1" min="4" max="4"/>
    <col width="10.5" customWidth="1" min="5" max="5"/>
    <col width="10.5" customWidth="1" min="6" max="6"/>
    <col width="10.5" customWidth="1" min="7" max="7"/>
    <col width="12" customWidth="1" min="8" max="8"/>
  </cols>
  <sheetData>
    <row r="1" ht="30" customHeight="1">
      <c r="A1" s="1" t="inlineStr">
        <is>
          <t>Halden Rowe — Returns by Size (Heat)</t>
        </is>
      </c>
    </row>
    <row r="2" ht="16" customHeight="1">
      <c r="A2" s="2" t="inlineStr">
        <is>
          <t>Returns rate by size · heat scale green→red · FR40 flagged elevated for grading review</t>
        </is>
      </c>
    </row>
    <row r="3">
      <c r="A3" s="5" t="inlineStr">
        <is>
          <t>Size (FR)</t>
        </is>
      </c>
      <c r="B3" s="5" t="inlineStr">
        <is>
          <t>FR34</t>
        </is>
      </c>
      <c r="C3" s="5" t="inlineStr">
        <is>
          <t>FR36</t>
        </is>
      </c>
      <c r="D3" s="5" t="inlineStr">
        <is>
          <t>FR38</t>
        </is>
      </c>
      <c r="E3" s="5" t="inlineStr">
        <is>
          <t>FR40</t>
        </is>
      </c>
      <c r="F3" s="5" t="inlineStr">
        <is>
          <t>FR42</t>
        </is>
      </c>
      <c r="G3" s="5" t="inlineStr">
        <is>
          <t>FR44</t>
        </is>
      </c>
      <c r="H3" s="9" t="inlineStr">
        <is>
          <t>Peak size</t>
        </is>
      </c>
    </row>
    <row r="4">
      <c r="A4" s="6" t="inlineStr">
        <is>
          <t>Returns rate %</t>
        </is>
      </c>
      <c r="B4" s="10" t="n">
        <v>0.082</v>
      </c>
      <c r="C4" s="10" t="n">
        <v>0.075</v>
      </c>
      <c r="D4" s="10" t="n">
        <v>0.091</v>
      </c>
      <c r="E4" s="10" t="n">
        <v>0.158</v>
      </c>
      <c r="F4" s="10" t="n">
        <v>0.103</v>
      </c>
      <c r="G4" s="10" t="n">
        <v>0.094</v>
      </c>
      <c r="H4" s="25">
        <f>INDEX(B3:G3,MATCH(MAX(B4:G4),B4:G4,0))</f>
        <v/>
      </c>
    </row>
    <row r="5">
      <c r="A5" s="6" t="inlineStr">
        <is>
          <t>Units allocated</t>
        </is>
      </c>
      <c r="B5" s="26">
        <f>Curve!B17</f>
        <v/>
      </c>
      <c r="C5" s="26">
        <f>Curve!C17</f>
        <v/>
      </c>
      <c r="D5" s="26">
        <f>Curve!D17</f>
        <v/>
      </c>
      <c r="E5" s="26">
        <f>Curve!E17</f>
        <v/>
      </c>
      <c r="F5" s="26">
        <f>Curve!F17</f>
        <v/>
      </c>
      <c r="G5" s="26">
        <f>Curve!G17</f>
        <v/>
      </c>
    </row>
    <row r="6">
      <c r="A6" s="6" t="inlineStr">
        <is>
          <t>Est. returned units</t>
        </is>
      </c>
      <c r="B6" s="13">
        <f>ROUND(B4*B5,0)</f>
        <v/>
      </c>
      <c r="C6" s="13">
        <f>ROUND(C4*C5,0)</f>
        <v/>
      </c>
      <c r="D6" s="13">
        <f>ROUND(D4*D5,0)</f>
        <v/>
      </c>
      <c r="E6" s="13">
        <f>ROUND(E4*E5,0)</f>
        <v/>
      </c>
      <c r="F6" s="13">
        <f>ROUND(F4*F5,0)</f>
        <v/>
      </c>
      <c r="G6" s="13">
        <f>ROUND(G4*G5,0)</f>
        <v/>
      </c>
    </row>
  </sheetData>
  <mergeCells count="2">
    <mergeCell ref="A1:I1"/>
    <mergeCell ref="A2:I2"/>
  </mergeCells>
  <conditionalFormatting sqref="B4:G4">
    <cfRule type="colorScale" priority="1">
      <colorScale>
        <cfvo type="min"/>
        <cfvo type="percentile" val="50"/>
        <cfvo type="max"/>
        <color rgb="0063BE7B"/>
        <color rgb="00FFEB84"/>
        <color rgb="00F8696B"/>
      </colorScale>
    </cfRule>
  </conditionalFormatting>
  <pageMargins left="0.3" right="0.3" top="0.4" bottom="0.4" header="0.5" footer="0.5"/>
  <pageSetup orientation="landscape" fitToHeight="1" fitToWidth="1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2026-07-14T17:15:05Z</dcterms:created>
  <dcterms:modified xsi:type="dcterms:W3CDTF">2026-07-14T17:15:05Z</dcterms:modified>
</cp:coreProperties>
</file>